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785" windowHeight="9600" activeTab="0"/>
  </bookViews>
  <sheets>
    <sheet name="Folh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jj</author>
    <author>Morisano</author>
  </authors>
  <commentList>
    <comment ref="B21" authorId="0">
      <text>
        <r>
          <rPr>
            <b/>
            <sz val="8"/>
            <rFont val="Tahoma"/>
            <family val="2"/>
          </rPr>
          <t>Inicia-se com a fórmula simples do modelo EOQ</t>
        </r>
      </text>
    </comment>
    <comment ref="D16" authorId="1">
      <text>
        <r>
          <rPr>
            <b/>
            <sz val="9"/>
            <rFont val="Tahoma"/>
            <family val="2"/>
          </rPr>
          <t>Morisano:</t>
        </r>
        <r>
          <rPr>
            <sz val="9"/>
            <rFont val="Tahoma"/>
            <family val="2"/>
          </rPr>
          <t xml:space="preserve">
sigmat
</t>
        </r>
      </text>
    </comment>
    <comment ref="B10" authorId="1">
      <text>
        <r>
          <rPr>
            <b/>
            <sz val="9"/>
            <rFont val="Tahoma"/>
            <family val="2"/>
          </rPr>
          <t>Morisano: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<sst xmlns="http://schemas.openxmlformats.org/spreadsheetml/2006/main" count="27" uniqueCount="24">
  <si>
    <t>A</t>
  </si>
  <si>
    <t>C1</t>
  </si>
  <si>
    <t>C2</t>
  </si>
  <si>
    <t>C3</t>
  </si>
  <si>
    <t>Pag191</t>
  </si>
  <si>
    <t>Procura</t>
  </si>
  <si>
    <t>Média</t>
  </si>
  <si>
    <t>Variância</t>
  </si>
  <si>
    <t>DesvioPadrão</t>
  </si>
  <si>
    <t>z</t>
  </si>
  <si>
    <t>h</t>
  </si>
  <si>
    <t>M</t>
  </si>
  <si>
    <t>Q</t>
  </si>
  <si>
    <t>a</t>
  </si>
  <si>
    <r>
      <t>Z</t>
    </r>
    <r>
      <rPr>
        <vertAlign val="subscript"/>
        <sz val="12"/>
        <rFont val="Symbol"/>
        <family val="1"/>
      </rPr>
      <t>a</t>
    </r>
  </si>
  <si>
    <t>Iteração</t>
  </si>
  <si>
    <t>m=</t>
  </si>
  <si>
    <t>s=</t>
  </si>
  <si>
    <t>Tempo de Reposição em dias</t>
  </si>
  <si>
    <t>T de Rep em anos.</t>
  </si>
  <si>
    <t>Raiz de 2Pi</t>
  </si>
  <si>
    <t>Função de perdas normal</t>
  </si>
  <si>
    <t>Standard normal loss function</t>
  </si>
  <si>
    <t>n. medio de unidd em falta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</si>
</sst>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0.00000"/>
    <numFmt numFmtId="167" formatCode="0.000000"/>
    <numFmt numFmtId="168" formatCode="0.0000000"/>
  </numFmts>
  <fonts count="45">
    <font>
      <sz val="12"/>
      <name val="Times New Roman"/>
      <family val="0"/>
    </font>
    <font>
      <b/>
      <sz val="8"/>
      <name val="Tahoma"/>
      <family val="2"/>
    </font>
    <font>
      <sz val="8"/>
      <name val="Times New Roman"/>
      <family val="1"/>
    </font>
    <font>
      <sz val="12"/>
      <name val="Symbol"/>
      <family val="1"/>
    </font>
    <font>
      <vertAlign val="subscript"/>
      <sz val="12"/>
      <name val="Symbol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5" fillId="0" borderId="0" xfId="0" applyFont="1" applyBorder="1" applyAlignment="1">
      <alignment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4">
      <selection activeCell="J19" sqref="J19"/>
    </sheetView>
  </sheetViews>
  <sheetFormatPr defaultColWidth="9.00390625" defaultRowHeight="15.75"/>
  <cols>
    <col min="1" max="1" width="13.875" style="0" customWidth="1"/>
    <col min="2" max="2" width="11.375" style="0" customWidth="1"/>
    <col min="6" max="6" width="13.125" style="0" customWidth="1"/>
  </cols>
  <sheetData>
    <row r="1" spans="1:5" ht="15.75">
      <c r="A1">
        <f>(4*ACOS(0))^0.5</f>
        <v>2.5066282746310002</v>
      </c>
      <c r="B1" s="18" t="s">
        <v>20</v>
      </c>
      <c r="E1" t="s">
        <v>4</v>
      </c>
    </row>
    <row r="2" spans="1:3" ht="15.75">
      <c r="A2" s="1"/>
      <c r="B2" s="2"/>
      <c r="C2" s="2"/>
    </row>
    <row r="3" spans="1:3" ht="15.75">
      <c r="A3" s="1"/>
      <c r="C3" s="2"/>
    </row>
    <row r="4" ht="16.5" thickBot="1"/>
    <row r="5" spans="1:2" ht="15.75">
      <c r="A5" s="12" t="s">
        <v>0</v>
      </c>
      <c r="B5" s="13">
        <v>80</v>
      </c>
    </row>
    <row r="6" spans="1:2" ht="15.75">
      <c r="A6" s="14" t="s">
        <v>1</v>
      </c>
      <c r="B6" s="15">
        <v>40</v>
      </c>
    </row>
    <row r="7" spans="1:2" ht="15.75">
      <c r="A7" s="14" t="s">
        <v>2</v>
      </c>
      <c r="B7" s="15">
        <v>16</v>
      </c>
    </row>
    <row r="8" spans="1:2" ht="16.5" thickBot="1">
      <c r="A8" s="16" t="s">
        <v>3</v>
      </c>
      <c r="B8" s="17">
        <v>150</v>
      </c>
    </row>
    <row r="9" spans="1:2" ht="15.75">
      <c r="A9" s="12" t="s">
        <v>5</v>
      </c>
      <c r="B9" s="13"/>
    </row>
    <row r="10" spans="1:2" ht="15.75">
      <c r="A10" s="14" t="s">
        <v>6</v>
      </c>
      <c r="B10" s="15">
        <v>444</v>
      </c>
    </row>
    <row r="11" spans="1:2" ht="15.75">
      <c r="A11" s="14" t="s">
        <v>7</v>
      </c>
      <c r="B11" s="15">
        <v>0</v>
      </c>
    </row>
    <row r="12" spans="1:6" ht="16.5" thickBot="1">
      <c r="A12" s="16" t="s">
        <v>8</v>
      </c>
      <c r="B12" s="17">
        <v>0</v>
      </c>
      <c r="F12">
        <f>+D14*B10</f>
        <v>72.98630136986301</v>
      </c>
    </row>
    <row r="13" spans="1:4" ht="15.75">
      <c r="A13" s="12" t="s">
        <v>18</v>
      </c>
      <c r="B13" s="13"/>
      <c r="C13" s="3" t="s">
        <v>19</v>
      </c>
      <c r="D13" s="4"/>
    </row>
    <row r="14" spans="1:6" ht="15.75">
      <c r="A14" s="14" t="s">
        <v>6</v>
      </c>
      <c r="B14" s="15">
        <v>60</v>
      </c>
      <c r="C14" s="5"/>
      <c r="D14" s="6">
        <f>+B14/365</f>
        <v>0.1643835616438356</v>
      </c>
      <c r="E14" s="11" t="s">
        <v>16</v>
      </c>
      <c r="F14">
        <f>+(D14*B10)</f>
        <v>72.98630136986301</v>
      </c>
    </row>
    <row r="15" spans="1:4" ht="15.75">
      <c r="A15" s="14" t="s">
        <v>7</v>
      </c>
      <c r="B15" s="15">
        <v>400</v>
      </c>
      <c r="C15" s="5"/>
      <c r="D15" s="6"/>
    </row>
    <row r="16" spans="1:10" ht="16.5" thickBot="1">
      <c r="A16" s="16" t="s">
        <v>8</v>
      </c>
      <c r="B16" s="17">
        <v>20</v>
      </c>
      <c r="C16" s="7"/>
      <c r="D16" s="8">
        <f>+B16/365</f>
        <v>0.0547945205479452</v>
      </c>
      <c r="E16" s="11" t="s">
        <v>17</v>
      </c>
      <c r="F16">
        <f>+(D16*B10*+D16*B10+D16*B11)^0.5</f>
        <v>24.32876712328767</v>
      </c>
      <c r="H16">
        <f>D16*B10*+D16*B10+D16*B11</f>
        <v>591.888909739163</v>
      </c>
      <c r="J16">
        <v>0.022362221661333392</v>
      </c>
    </row>
    <row r="17" spans="1:7" ht="15.75">
      <c r="A17" s="20"/>
      <c r="B17" s="20"/>
      <c r="C17" s="9"/>
      <c r="D17" s="9"/>
      <c r="E17" s="11"/>
      <c r="G17" s="18" t="s">
        <v>23</v>
      </c>
    </row>
    <row r="18" spans="1:6" ht="15.75">
      <c r="A18" s="9"/>
      <c r="B18" s="9"/>
      <c r="F18" s="18" t="s">
        <v>22</v>
      </c>
    </row>
    <row r="19" ht="15.75">
      <c r="F19" s="18" t="s">
        <v>21</v>
      </c>
    </row>
    <row r="20" spans="1:7" ht="17.25">
      <c r="A20" s="10" t="s">
        <v>15</v>
      </c>
      <c r="B20" s="10" t="s">
        <v>12</v>
      </c>
      <c r="C20" s="11" t="s">
        <v>13</v>
      </c>
      <c r="D20" s="10" t="s">
        <v>14</v>
      </c>
      <c r="E20" s="10" t="s">
        <v>11</v>
      </c>
      <c r="F20" s="11" t="s">
        <v>9</v>
      </c>
      <c r="G20" s="11" t="s">
        <v>10</v>
      </c>
    </row>
    <row r="21" spans="1:11" ht="15.75">
      <c r="A21" s="10">
        <v>1</v>
      </c>
      <c r="B21">
        <f>+(2*B5*B10/B7)^0.5</f>
        <v>66.63332499583073</v>
      </c>
      <c r="C21">
        <f aca="true" t="shared" si="0" ref="C21:C32">+B$7*B21/B$8/B$10</f>
        <v>0.01600800600500438</v>
      </c>
      <c r="D21">
        <f aca="true" t="shared" si="1" ref="D21:D32">NORMSINV(1-C21)</f>
        <v>2.1442106514897867</v>
      </c>
      <c r="E21">
        <f aca="true" t="shared" si="2" ref="E21:E32">+F$14+F$16*D21</f>
        <v>125.15230297323097</v>
      </c>
      <c r="F21" s="2">
        <f>EXP((D21^2)/-2)/$A$1-(D21)*(1-NORMSDIST(D21))</f>
        <v>0.005720193313618879</v>
      </c>
      <c r="G21">
        <f aca="true" t="shared" si="3" ref="G21:G32">+F21*F$16</f>
        <v>0.13916525102722094</v>
      </c>
      <c r="H21">
        <f>+B21/B22</f>
        <v>0.8905405033682522</v>
      </c>
      <c r="K21" s="18"/>
    </row>
    <row r="22" spans="1:8" ht="15.75">
      <c r="A22" s="10">
        <v>2</v>
      </c>
      <c r="B22">
        <f aca="true" t="shared" si="4" ref="B22:B32">+(2*B$10*(B$5+B$8*G21)/B$7)^0.5</f>
        <v>74.82346366482652</v>
      </c>
      <c r="C22">
        <f t="shared" si="0"/>
        <v>0.01797560688644481</v>
      </c>
      <c r="D22">
        <f t="shared" si="1"/>
        <v>2.0974787791451077</v>
      </c>
      <c r="E22">
        <f t="shared" si="2"/>
        <v>124.01537413372208</v>
      </c>
      <c r="F22" s="19">
        <f>EXP(D22^2/-2)/$A$1-(D22)*(1-NORMSDIST(D22))</f>
        <v>0.006513492987225908</v>
      </c>
      <c r="G22">
        <f t="shared" si="3"/>
        <v>0.15846525404538644</v>
      </c>
      <c r="H22">
        <f aca="true" t="shared" si="5" ref="H22:H31">+B22/B23</f>
        <v>0.9859521804761907</v>
      </c>
    </row>
    <row r="23" spans="1:8" ht="15.75">
      <c r="A23" s="10">
        <v>3</v>
      </c>
      <c r="B23">
        <f t="shared" si="4"/>
        <v>75.8895463152063</v>
      </c>
      <c r="C23">
        <f t="shared" si="0"/>
        <v>0.018231722838488</v>
      </c>
      <c r="D23">
        <f t="shared" si="1"/>
        <v>2.091721392781141</v>
      </c>
      <c r="E23">
        <f t="shared" si="2"/>
        <v>123.87530402163434</v>
      </c>
      <c r="F23" s="2">
        <f aca="true" t="shared" si="6" ref="F23:F32">EXP(((D23)^2)/-2)/$A$1-(D23)*(1-NORMSDIST(D23))</f>
        <v>0.00661772129858787</v>
      </c>
      <c r="G23">
        <f t="shared" si="3"/>
        <v>0.16100100036016515</v>
      </c>
      <c r="H23">
        <f t="shared" si="5"/>
        <v>0.998172302881105</v>
      </c>
    </row>
    <row r="24" spans="1:8" ht="15.75">
      <c r="A24" s="10">
        <v>4</v>
      </c>
      <c r="B24">
        <f t="shared" si="4"/>
        <v>76.02850339180941</v>
      </c>
      <c r="C24">
        <f t="shared" si="0"/>
        <v>0.018265105919954214</v>
      </c>
      <c r="D24">
        <f t="shared" si="1"/>
        <v>2.090976040169381</v>
      </c>
      <c r="E24">
        <f t="shared" si="2"/>
        <v>123.85717051151809</v>
      </c>
      <c r="F24" s="2">
        <f t="shared" si="6"/>
        <v>0.006631322798673775</v>
      </c>
      <c r="G24">
        <f t="shared" si="3"/>
        <v>0.16133190808828252</v>
      </c>
      <c r="H24">
        <f t="shared" si="5"/>
        <v>0.9997617937927396</v>
      </c>
    </row>
    <row r="25" spans="1:8" ht="15.75">
      <c r="A25" s="10">
        <v>5</v>
      </c>
      <c r="B25">
        <f t="shared" si="4"/>
        <v>76.04661816829827</v>
      </c>
      <c r="C25">
        <f t="shared" si="0"/>
        <v>0.018269457818209794</v>
      </c>
      <c r="D25">
        <f t="shared" si="1"/>
        <v>2.090878959762948</v>
      </c>
      <c r="E25">
        <f t="shared" si="2"/>
        <v>123.85480866491774</v>
      </c>
      <c r="F25" s="2">
        <f t="shared" si="6"/>
        <v>0.006633096193814872</v>
      </c>
      <c r="G25">
        <f t="shared" si="3"/>
        <v>0.16137505260568782</v>
      </c>
      <c r="H25">
        <f t="shared" si="5"/>
        <v>0.9999689472675395</v>
      </c>
    </row>
    <row r="26" spans="1:8" ht="15.75">
      <c r="A26" s="10">
        <v>6</v>
      </c>
      <c r="B26">
        <f t="shared" si="4"/>
        <v>76.04897969691869</v>
      </c>
      <c r="C26">
        <f t="shared" si="0"/>
        <v>0.0182700251524129</v>
      </c>
      <c r="D26">
        <f t="shared" si="1"/>
        <v>2.090866305350168</v>
      </c>
      <c r="E26">
        <f t="shared" si="2"/>
        <v>123.85450079865613</v>
      </c>
      <c r="F26" s="2">
        <f t="shared" si="6"/>
        <v>0.006633327386665035</v>
      </c>
      <c r="G26">
        <f t="shared" si="3"/>
        <v>0.1613806772427</v>
      </c>
      <c r="H26">
        <f t="shared" si="5"/>
        <v>0.9999959518245556</v>
      </c>
    </row>
    <row r="27" spans="1:8" ht="15.75">
      <c r="A27" s="10">
        <v>7</v>
      </c>
      <c r="B27">
        <f t="shared" si="4"/>
        <v>76.04928755777715</v>
      </c>
      <c r="C27">
        <f t="shared" si="0"/>
        <v>0.018270099112979495</v>
      </c>
      <c r="D27">
        <f t="shared" si="1"/>
        <v>2.0908646556813526</v>
      </c>
      <c r="E27">
        <f t="shared" si="2"/>
        <v>123.8544606642477</v>
      </c>
      <c r="F27" s="2">
        <f t="shared" si="6"/>
        <v>0.006633357526216771</v>
      </c>
      <c r="G27">
        <f t="shared" si="3"/>
        <v>0.1613814105008354</v>
      </c>
      <c r="H27">
        <f t="shared" si="5"/>
        <v>0.9999994722594164</v>
      </c>
    </row>
    <row r="28" spans="1:8" ht="15.75">
      <c r="A28" s="10">
        <v>8</v>
      </c>
      <c r="B28">
        <f t="shared" si="4"/>
        <v>76.04932769209373</v>
      </c>
      <c r="C28">
        <f t="shared" si="0"/>
        <v>0.01827010875485735</v>
      </c>
      <c r="D28">
        <f t="shared" si="1"/>
        <v>2.090864440622506</v>
      </c>
      <c r="E28">
        <f t="shared" si="2"/>
        <v>123.85445543213109</v>
      </c>
      <c r="F28" s="2">
        <f t="shared" si="6"/>
        <v>0.006633361455364181</v>
      </c>
      <c r="G28">
        <f t="shared" si="3"/>
        <v>0.16138150609214774</v>
      </c>
      <c r="H28">
        <f t="shared" si="5"/>
        <v>0.9999999312010409</v>
      </c>
    </row>
    <row r="29" spans="1:8" ht="15.75">
      <c r="A29" s="10">
        <v>9</v>
      </c>
      <c r="B29">
        <f t="shared" si="4"/>
        <v>76.04933292420867</v>
      </c>
      <c r="C29">
        <f t="shared" si="0"/>
        <v>0.0182701100118219</v>
      </c>
      <c r="D29">
        <f t="shared" si="1"/>
        <v>2.0908644125863405</v>
      </c>
      <c r="E29">
        <f t="shared" si="2"/>
        <v>123.85445475004576</v>
      </c>
      <c r="F29" s="2">
        <f t="shared" si="6"/>
        <v>0.0066333619675880764</v>
      </c>
      <c r="G29">
        <f t="shared" si="3"/>
        <v>0.1613815185539236</v>
      </c>
      <c r="H29">
        <f t="shared" si="5"/>
        <v>0.9999999910310138</v>
      </c>
    </row>
    <row r="30" spans="1:8" ht="15.75">
      <c r="A30" s="10">
        <v>10</v>
      </c>
      <c r="B30">
        <f t="shared" si="4"/>
        <v>76.0493336062941</v>
      </c>
      <c r="C30">
        <f t="shared" si="0"/>
        <v>0.01827011017568627</v>
      </c>
      <c r="D30">
        <f t="shared" si="1"/>
        <v>2.090864408931402</v>
      </c>
      <c r="E30">
        <f t="shared" si="2"/>
        <v>123.8544546611256</v>
      </c>
      <c r="F30" s="2">
        <f t="shared" si="6"/>
        <v>0.006633362034364189</v>
      </c>
      <c r="G30">
        <f t="shared" si="3"/>
        <v>0.16138152017850407</v>
      </c>
      <c r="H30">
        <f t="shared" si="5"/>
        <v>0.9999999988307573</v>
      </c>
    </row>
    <row r="31" spans="1:8" ht="15.75">
      <c r="A31" s="10">
        <v>11</v>
      </c>
      <c r="B31">
        <f t="shared" si="4"/>
        <v>76.04933369521423</v>
      </c>
      <c r="C31">
        <f t="shared" si="0"/>
        <v>0.01827011019704846</v>
      </c>
      <c r="D31">
        <f t="shared" si="1"/>
        <v>2.0908644084549244</v>
      </c>
      <c r="E31">
        <f t="shared" si="2"/>
        <v>123.8544546495335</v>
      </c>
      <c r="F31" s="2">
        <f t="shared" si="6"/>
        <v>0.006633362043069475</v>
      </c>
      <c r="G31">
        <f t="shared" si="3"/>
        <v>0.16138152039029297</v>
      </c>
      <c r="H31">
        <f t="shared" si="5"/>
        <v>0.9999999998475713</v>
      </c>
    </row>
    <row r="32" spans="1:7" ht="15.75">
      <c r="A32" s="10">
        <v>12</v>
      </c>
      <c r="B32">
        <f t="shared" si="4"/>
        <v>76.04933370680634</v>
      </c>
      <c r="C32">
        <f t="shared" si="0"/>
        <v>0.018270110199833354</v>
      </c>
      <c r="D32">
        <f t="shared" si="1"/>
        <v>2.0908644083928087</v>
      </c>
      <c r="E32">
        <f t="shared" si="2"/>
        <v>123.85445464802231</v>
      </c>
      <c r="F32" s="2">
        <f t="shared" si="6"/>
        <v>0.0066333620442043245</v>
      </c>
      <c r="G32">
        <f t="shared" si="3"/>
        <v>0.16138152041790246</v>
      </c>
    </row>
    <row r="33" ht="15.75">
      <c r="F33" s="2"/>
    </row>
  </sheetData>
  <sheetProtection/>
  <printOptions/>
  <pageMargins left="0.75" right="0.75" top="1" bottom="1" header="0" footer="0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</dc:creator>
  <cp:keywords/>
  <dc:description/>
  <cp:lastModifiedBy>Morisano</cp:lastModifiedBy>
  <dcterms:created xsi:type="dcterms:W3CDTF">2007-07-10T13:19:31Z</dcterms:created>
  <dcterms:modified xsi:type="dcterms:W3CDTF">2015-06-30T11:48:34Z</dcterms:modified>
  <cp:category/>
  <cp:version/>
  <cp:contentType/>
  <cp:contentStatus/>
</cp:coreProperties>
</file>