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 activeTab="1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2" i="2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J34" i="19" l="1"/>
  <c r="J36"/>
  <c r="I41"/>
  <c r="I32" i="18" s="1"/>
  <c r="B4" i="10" s="1"/>
  <c r="E19" s="1"/>
  <c r="I45" i="20"/>
  <c r="H47" s="1"/>
  <c r="I49" l="1"/>
  <c r="I53" s="1"/>
  <c r="I24" i="18" s="1"/>
  <c r="I26" s="1"/>
  <c r="I30" s="1"/>
  <c r="N46" i="20"/>
  <c r="G34" i="18" l="1"/>
  <c r="I34" s="1"/>
  <c r="I36"/>
  <c r="B5" i="10"/>
  <c r="E17" s="1"/>
  <c r="E21" l="1"/>
  <c r="F25"/>
</calcChain>
</file>

<file path=xl/sharedStrings.xml><?xml version="1.0" encoding="utf-8"?>
<sst xmlns="http://schemas.openxmlformats.org/spreadsheetml/2006/main" count="907" uniqueCount="541">
  <si>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</si>
  <si>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</si>
  <si>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</si>
  <si>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</si>
  <si>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</si>
  <si>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</si>
  <si>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</si>
  <si>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</si>
  <si>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</si>
  <si>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</si>
  <si>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</si>
  <si>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</si>
  <si>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</si>
  <si>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</si>
  <si>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</si>
  <si>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</si>
  <si>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</si>
  <si>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</si>
  <si>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</si>
  <si>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</si>
  <si>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</si>
  <si>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</si>
  <si>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</si>
  <si>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</si>
  <si>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</si>
  <si>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</si>
  <si>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</si>
  <si>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</si>
  <si>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</si>
  <si>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</si>
  <si>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</si>
  <si>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</si>
  <si>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</si>
  <si>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</si>
  <si>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</si>
  <si>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</si>
  <si>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</si>
  <si>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</si>
  <si>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</si>
  <si>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</si>
  <si>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</si>
  <si>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</si>
  <si>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</si>
  <si>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</si>
  <si>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</si>
  <si>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</si>
  <si>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</si>
  <si>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</si>
  <si>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</si>
  <si>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</si>
  <si>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</si>
  <si>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</si>
  <si>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</si>
  <si>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</si>
  <si>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</si>
  <si>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</si>
  <si>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</si>
  <si>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</si>
  <si>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</si>
  <si>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</si>
  <si>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</si>
  <si>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</si>
  <si>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</si>
  <si>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</si>
  <si>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</si>
  <si>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</si>
  <si>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</si>
  <si>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</si>
  <si>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</si>
  <si>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</si>
  <si>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</si>
  <si>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</si>
  <si>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</si>
  <si>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</si>
  <si>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</si>
  <si>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</si>
  <si>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</si>
  <si>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</si>
  <si>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</si>
  <si>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</si>
  <si>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</si>
  <si>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</si>
  <si>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</si>
  <si>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</si>
  <si>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</si>
  <si>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</si>
  <si>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</si>
  <si>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</si>
  <si>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</si>
  <si>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</si>
  <si>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</si>
  <si>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</si>
  <si>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</si>
  <si>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</si>
  <si>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</si>
  <si>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</si>
  <si>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</si>
  <si>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</si>
  <si>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</si>
  <si>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</si>
  <si>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</si>
  <si>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</si>
  <si>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</si>
  <si>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</si>
  <si>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</si>
  <si>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</si>
  <si>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</si>
  <si>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</si>
  <si>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</si>
  <si>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</si>
  <si>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</si>
  <si>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</si>
  <si>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</si>
  <si>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</si>
  <si>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</si>
  <si>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</si>
  <si>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</si>
  <si>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</si>
  <si>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</si>
  <si>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</si>
  <si>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</si>
  <si>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</si>
  <si>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</si>
  <si>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</si>
  <si>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</si>
  <si>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</si>
  <si>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</si>
  <si>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</si>
  <si>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</si>
  <si>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</si>
  <si>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</si>
  <si>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</si>
  <si>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</si>
  <si>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</si>
  <si>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</si>
  <si>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</si>
  <si>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</si>
  <si>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</si>
  <si>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</si>
  <si>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</si>
  <si>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</si>
  <si>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</si>
  <si>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</si>
  <si>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</si>
  <si>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</si>
  <si>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</si>
  <si>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</si>
  <si>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</si>
  <si>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</si>
  <si>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</si>
  <si>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</si>
  <si>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</si>
  <si>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</si>
  <si>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</si>
  <si>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</si>
  <si>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</si>
  <si>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</si>
  <si>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</si>
  <si>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</si>
  <si>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</si>
  <si>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</si>
  <si>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</si>
  <si>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</si>
  <si>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</si>
  <si>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</si>
  <si>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</si>
  <si>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</si>
  <si>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</si>
  <si>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</si>
  <si>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</si>
  <si>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</si>
  <si>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</si>
  <si>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</si>
  <si>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</si>
  <si>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</si>
  <si>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</si>
  <si>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</si>
  <si>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</si>
  <si>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</si>
  <si>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</si>
  <si>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</si>
  <si>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</si>
  <si>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</si>
  <si>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</si>
  <si>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</si>
  <si>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</si>
  <si>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</si>
  <si>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</si>
  <si>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</si>
  <si>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</si>
  <si>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</si>
  <si>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</si>
  <si>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</si>
  <si>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</si>
  <si>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</si>
  <si>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</si>
  <si>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</si>
  <si>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</si>
  <si>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</si>
  <si>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</si>
  <si>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</si>
  <si>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</si>
  <si>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</si>
  <si>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</si>
  <si>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</si>
  <si>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</si>
  <si>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</si>
  <si>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</si>
  <si>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</si>
  <si>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</si>
  <si>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</si>
  <si>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</si>
  <si>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</si>
  <si>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</si>
  <si>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</si>
  <si>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</si>
  <si>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</si>
  <si>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</si>
  <si>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</si>
  <si>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</si>
  <si>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</si>
  <si>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</si>
  <si>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</si>
  <si>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</si>
  <si>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</si>
  <si>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</si>
  <si>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</si>
  <si>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</si>
  <si>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</si>
  <si>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</si>
  <si>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</si>
  <si>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</si>
  <si>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</si>
  <si>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</si>
  <si>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</si>
  <si>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</si>
  <si>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</si>
  <si>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</si>
  <si>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</si>
  <si>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</si>
  <si>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</si>
  <si>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</si>
  <si>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</si>
  <si>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</si>
  <si>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</si>
  <si>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</si>
  <si>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</si>
  <si>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</si>
  <si>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</si>
  <si>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</si>
  <si>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</si>
  <si>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</si>
  <si>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</si>
  <si>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</si>
  <si>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</si>
  <si>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</si>
  <si>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</si>
  <si>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</si>
  <si>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</si>
  <si>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</si>
  <si>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</si>
  <si>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</si>
  <si>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</si>
  <si>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</si>
  <si>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</si>
  <si>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</si>
  <si>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</si>
  <si>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</si>
  <si>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</si>
  <si>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</si>
  <si>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</si>
  <si>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</si>
  <si>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</si>
  <si>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</si>
  <si>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</si>
  <si>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</si>
  <si>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</si>
  <si>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</si>
  <si>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</si>
  <si>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</si>
  <si>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</si>
  <si>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</si>
  <si>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</si>
  <si>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</si>
  <si>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</si>
  <si>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</si>
  <si>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</si>
  <si>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</si>
  <si>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</si>
  <si>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</si>
  <si>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</si>
  <si>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</si>
  <si>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</si>
  <si>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</si>
  <si>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</si>
  <si>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</si>
  <si>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</si>
  <si>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</si>
  <si>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</si>
  <si>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</si>
  <si>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</si>
  <si>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</si>
  <si>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</si>
  <si>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</si>
  <si>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</si>
  <si>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</si>
  <si>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</si>
  <si>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</si>
  <si>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</si>
  <si>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</si>
  <si>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</si>
  <si>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</si>
  <si>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</si>
  <si>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</si>
  <si>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</si>
  <si>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</si>
  <si>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</si>
  <si>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</si>
  <si>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</si>
  <si>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</si>
  <si>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</si>
  <si>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</si>
  <si>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</si>
  <si>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</si>
  <si>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</si>
  <si>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</si>
  <si>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</si>
  <si>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</si>
  <si>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</si>
  <si>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</si>
  <si>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</si>
  <si>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</si>
  <si>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</si>
  <si>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</si>
  <si>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</si>
  <si>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</si>
  <si>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</si>
  <si>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</si>
  <si>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</si>
  <si>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</si>
  <si>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</si>
  <si>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</si>
  <si>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</si>
  <si>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</si>
  <si>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</si>
  <si>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</si>
  <si>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</si>
  <si>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</si>
  <si>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</si>
  <si>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</si>
  <si>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</si>
  <si>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</si>
  <si>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</si>
  <si>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</si>
  <si>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</si>
  <si>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</si>
  <si>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</si>
  <si>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</si>
  <si>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</si>
  <si>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</si>
  <si>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</si>
  <si>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</si>
  <si>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</si>
  <si>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</si>
  <si>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</si>
  <si>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</si>
  <si>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</si>
  <si>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</si>
  <si>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</si>
  <si>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</si>
  <si>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</si>
  <si>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</si>
  <si>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</si>
  <si>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</si>
  <si>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</si>
  <si>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</si>
  <si>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</si>
  <si>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</si>
  <si>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</si>
  <si>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</si>
  <si>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</si>
  <si>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</si>
  <si>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</si>
  <si>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</si>
  <si>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</si>
  <si>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</si>
  <si>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</si>
  <si>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</si>
  <si>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</si>
  <si>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</si>
  <si>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</si>
  <si>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</si>
  <si>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</si>
  <si>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</si>
  <si>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</si>
  <si>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</si>
  <si>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</si>
  <si>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</si>
  <si>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</si>
  <si>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</si>
  <si>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</si>
  <si>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</si>
  <si>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</si>
  <si>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</si>
  <si>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</si>
  <si>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</si>
  <si>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</si>
  <si>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</si>
  <si>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</si>
  <si>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</si>
  <si>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</si>
  <si>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</si>
  <si>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</si>
  <si>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</si>
  <si>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</si>
  <si>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</si>
  <si>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</si>
  <si>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</si>
  <si>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</si>
  <si>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</si>
  <si>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</si>
  <si>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</si>
  <si>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</si>
  <si>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</si>
  <si>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</si>
  <si>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</si>
  <si>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</si>
  <si>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</si>
  <si>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</si>
  <si>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</si>
  <si>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</si>
  <si>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</si>
  <si>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</si>
  <si>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</si>
  <si>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</si>
  <si>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</si>
  <si>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</si>
  <si>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</si>
  <si>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</si>
  <si>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</si>
  <si>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</si>
  <si>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</si>
  <si>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</si>
  <si>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</si>
  <si>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</si>
  <si>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</si>
  <si>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</si>
  <si>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</si>
  <si>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</si>
  <si>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</si>
  <si>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</si>
  <si>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</si>
  <si>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</si>
  <si>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</si>
  <si>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</si>
  <si>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</si>
  <si>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</si>
  <si>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</si>
  <si>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</si>
  <si>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</si>
  <si>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</si>
  <si>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</si>
  <si>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</si>
  <si>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</si>
  <si>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</si>
  <si>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</si>
  <si>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</si>
  <si>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</si>
  <si>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</si>
  <si>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</si>
  <si>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</si>
  <si>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</si>
  <si>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</si>
  <si>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</si>
  <si>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</si>
  <si>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</si>
  <si>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</si>
  <si>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</si>
  <si>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</si>
  <si>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</si>
  <si>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</si>
  <si>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</si>
  <si>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</si>
  <si>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</si>
  <si>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</si>
  <si>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</si>
  <si>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</si>
  <si>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</si>
  <si>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</si>
  <si>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</si>
  <si>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</si>
  <si>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</si>
  <si>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</si>
  <si>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</si>
  <si>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</si>
  <si>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</si>
  <si>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</si>
  <si>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</si>
  <si>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</si>
  <si>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</si>
  <si>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</si>
  <si>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</si>
  <si>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</si>
  <si>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</si>
  <si>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</si>
  <si>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</si>
  <si>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</si>
  <si>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</si>
  <si>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</si>
  <si>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</si>
  <si>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</si>
  <si>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</si>
  <si>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</si>
  <si>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</si>
  <si>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</si>
  <si>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</si>
  <si>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</si>
  <si>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</si>
  <si>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</si>
  <si>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</si>
  <si>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</si>
  <si>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</si>
  <si>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</si>
  <si>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</si>
  <si>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</si>
  <si>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s/c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</si>
  <si>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</si>
  <si>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</si>
  <si>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</si>
  <si>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</si>
  <si>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</si>
  <si>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</si>
  <si>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</si>
  <si>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</si>
  <si>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</si>
  <si>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</si>
  <si>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</si>
  <si>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Classe C</t>
  </si>
  <si>
    <t>Porta 2 Zona Comum (Mad. esp.0,04m)</t>
  </si>
  <si>
    <t>Parede 3 Zona Comum (esp.0,35m)</t>
  </si>
  <si>
    <t>Verificar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</si>
</sst>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0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3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3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4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4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4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4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4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22" workbookViewId="0">
      <selection activeCell="F47" sqref="F47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1.28</v>
      </c>
      <c r="E8" s="7">
        <f t="shared" ref="E8:E14" si="0">C8*D8</f>
        <v>15.104000000000001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15.104000000000001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6">
      <c r="B33" s="6"/>
      <c r="C33" s="6"/>
      <c r="D33" s="6"/>
      <c r="E33" s="7">
        <f>C33*D33</f>
        <v>0</v>
      </c>
    </row>
    <row r="34" spans="2:6">
      <c r="B34" s="6"/>
      <c r="C34" s="6"/>
      <c r="D34" s="6"/>
      <c r="E34" s="7">
        <f>C34*D34</f>
        <v>0</v>
      </c>
    </row>
    <row r="35" spans="2:6">
      <c r="B35" s="6"/>
      <c r="C35" s="6"/>
      <c r="D35" s="6"/>
      <c r="E35" s="7">
        <f>C35*D35</f>
        <v>0</v>
      </c>
    </row>
    <row r="36" spans="2:6">
      <c r="D36" s="8" t="s">
        <v>7</v>
      </c>
      <c r="E36" s="9">
        <f>SUM(E33:E35)</f>
        <v>0</v>
      </c>
    </row>
    <row r="38" spans="2:6">
      <c r="B38" s="2" t="s">
        <v>17</v>
      </c>
      <c r="C38" s="3" t="s">
        <v>18</v>
      </c>
      <c r="D38" s="3" t="s">
        <v>12</v>
      </c>
      <c r="E38" s="3" t="s">
        <v>13</v>
      </c>
    </row>
    <row r="39" spans="2:6">
      <c r="B39" s="4" t="s">
        <v>19</v>
      </c>
      <c r="C39" s="5" t="s">
        <v>15</v>
      </c>
      <c r="D39" s="5" t="s">
        <v>16</v>
      </c>
      <c r="E39" s="5" t="s">
        <v>6</v>
      </c>
    </row>
    <row r="40" spans="2:6">
      <c r="B40" s="8" t="s">
        <v>20</v>
      </c>
      <c r="C40" s="272"/>
      <c r="D40" s="272"/>
      <c r="E40" s="7">
        <f t="shared" ref="E40:E48" si="1">C40*D40</f>
        <v>0</v>
      </c>
    </row>
    <row r="41" spans="2:6">
      <c r="B41" s="8" t="s">
        <v>511</v>
      </c>
      <c r="C41" s="272"/>
      <c r="D41" s="272"/>
      <c r="E41" s="7">
        <f t="shared" si="1"/>
        <v>0</v>
      </c>
    </row>
    <row r="42" spans="2:6">
      <c r="B42" s="8" t="s">
        <v>21</v>
      </c>
      <c r="C42" s="6">
        <v>5.45</v>
      </c>
      <c r="D42" s="6">
        <v>0.55000000000000004</v>
      </c>
      <c r="E42" s="7">
        <f t="shared" si="1"/>
        <v>2.9975000000000005</v>
      </c>
    </row>
    <row r="43" spans="2:6">
      <c r="B43" s="8" t="s">
        <v>22</v>
      </c>
      <c r="C43" s="6">
        <v>5.45</v>
      </c>
      <c r="D43" s="6">
        <v>0.75</v>
      </c>
      <c r="E43" s="7">
        <f t="shared" si="1"/>
        <v>4.0875000000000004</v>
      </c>
    </row>
    <row r="44" spans="2:6">
      <c r="B44" s="8" t="s">
        <v>23</v>
      </c>
      <c r="C44" s="272"/>
      <c r="D44" s="272"/>
      <c r="E44" s="7">
        <f t="shared" si="1"/>
        <v>0</v>
      </c>
    </row>
    <row r="45" spans="2:6">
      <c r="B45" s="8" t="s">
        <v>24</v>
      </c>
      <c r="C45" s="6">
        <v>2.37</v>
      </c>
      <c r="D45" s="6">
        <v>0.25</v>
      </c>
      <c r="E45" s="7">
        <f t="shared" si="1"/>
        <v>0.59250000000000003</v>
      </c>
      <c r="F45" t="s">
        <v>540</v>
      </c>
    </row>
    <row r="46" spans="2:6">
      <c r="B46" s="8" t="s">
        <v>25</v>
      </c>
      <c r="C46" s="272"/>
      <c r="D46" s="272"/>
      <c r="E46" s="7">
        <f t="shared" si="1"/>
        <v>0</v>
      </c>
    </row>
    <row r="47" spans="2:6">
      <c r="B47" s="11" t="s">
        <v>26</v>
      </c>
      <c r="C47" s="6">
        <v>6.48</v>
      </c>
      <c r="D47" s="6">
        <v>0.2</v>
      </c>
      <c r="E47" s="7">
        <f t="shared" si="1"/>
        <v>1.2960000000000003</v>
      </c>
    </row>
    <row r="48" spans="2:6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8.9735000000000014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24.077500000000001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10" workbookViewId="0">
      <selection activeCell="J35" sqref="J35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250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v>1.28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6.0416000000000007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79.749120000000019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79.749120000000019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10" workbookViewId="0">
      <selection activeCell="F34" sqref="F3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261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533</v>
      </c>
      <c r="G8" s="161" t="s">
        <v>534</v>
      </c>
      <c r="H8" s="161" t="s">
        <v>535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0.1588026384</v>
      </c>
      <c r="G29" s="7">
        <f t="shared" ref="G29:M29" si="0">G9*G13*G17*G21*G25</f>
        <v>3.4909056000000008E-2</v>
      </c>
      <c r="H29" s="7">
        <f>H9*H13*H17*H21*H25</f>
        <v>1.9636344000000007E-2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52.404870672000001</v>
      </c>
      <c r="G37" s="9">
        <f t="shared" ref="G37:M37" si="1">G29*G33</f>
        <v>11.519988480000002</v>
      </c>
      <c r="H37" s="9">
        <f t="shared" si="1"/>
        <v>6.4799935200000025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70.404852672000004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70.404852672000004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79.749120000000019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617.69701267200003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40" sqref="H4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617.69701267200003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288.04143313920002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2.1444727792806439</v>
      </c>
      <c r="I13" s="17"/>
      <c r="K13" s="171" t="s">
        <v>290</v>
      </c>
      <c r="L13" s="170" t="s">
        <v>164</v>
      </c>
      <c r="M13" s="168">
        <f>(1-H13^L11)/(1-H13^(L11+1))</f>
        <v>0.42972796959151766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0.42972796959151766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0.57027203040848229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617.69701267200003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352.25532959371549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352.25532959371549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8.8240313024477821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27.57509782014932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0.4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0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47.85367610220441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10" sqref="B10:B1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68.969023670411033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8.8240313024477821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47.85367610220441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6.2008168004884947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s="161" t="s">
        <v>536</v>
      </c>
      <c r="F25">
        <f>E17/E19</f>
        <v>1.2645531956149396</v>
      </c>
    </row>
    <row r="26" spans="3:6">
      <c r="F26" s="161" t="s">
        <v>537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1" t="s">
        <v>476</v>
      </c>
      <c r="B3" s="281"/>
      <c r="C3" s="281"/>
      <c r="D3" s="281"/>
      <c r="E3" s="281"/>
      <c r="F3" s="281"/>
      <c r="G3" s="281"/>
      <c r="H3" s="281"/>
    </row>
    <row r="4" spans="1:8">
      <c r="A4" s="281" t="s">
        <v>307</v>
      </c>
      <c r="B4" s="281"/>
      <c r="C4" s="281"/>
      <c r="D4" s="281"/>
      <c r="E4" s="281"/>
      <c r="F4" s="281"/>
      <c r="G4" s="281"/>
      <c r="H4" s="281"/>
    </row>
    <row r="5" spans="1:8">
      <c r="A5" s="281" t="s">
        <v>308</v>
      </c>
      <c r="B5" s="281"/>
      <c r="C5" s="281"/>
      <c r="D5" s="281"/>
      <c r="E5" s="281"/>
      <c r="F5" s="281"/>
      <c r="G5" s="281"/>
      <c r="H5" s="281"/>
    </row>
    <row r="6" spans="1:8">
      <c r="A6" s="281" t="s">
        <v>309</v>
      </c>
      <c r="B6" s="281"/>
      <c r="C6" s="281"/>
      <c r="D6" s="281"/>
      <c r="E6" s="281"/>
      <c r="F6" s="281"/>
      <c r="G6" s="281"/>
      <c r="H6" s="281"/>
    </row>
    <row r="7" spans="1:8">
      <c r="A7" s="281" t="s">
        <v>310</v>
      </c>
      <c r="B7" s="281"/>
      <c r="C7" s="281"/>
      <c r="D7" s="281"/>
      <c r="E7" s="281"/>
      <c r="F7" s="281"/>
      <c r="G7" s="281"/>
      <c r="H7" s="281"/>
    </row>
    <row r="8" spans="1:8">
      <c r="A8" s="281" t="s">
        <v>311</v>
      </c>
      <c r="B8" s="281"/>
      <c r="C8" s="281"/>
      <c r="D8" s="281"/>
      <c r="E8" s="281"/>
      <c r="F8" s="281"/>
      <c r="G8" s="281"/>
      <c r="H8" s="281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1" t="s">
        <v>475</v>
      </c>
      <c r="B10" s="281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3" t="s">
        <v>477</v>
      </c>
      <c r="B14" s="283"/>
      <c r="C14" s="283"/>
      <c r="D14" s="283"/>
      <c r="E14" s="283"/>
    </row>
    <row r="15" spans="1:8">
      <c r="A15" s="98"/>
    </row>
    <row r="16" spans="1:8">
      <c r="A16" s="283" t="s">
        <v>478</v>
      </c>
      <c r="B16" s="283"/>
      <c r="C16" s="283"/>
      <c r="D16" s="283"/>
      <c r="E16" s="283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82"/>
      <c r="C22" s="282"/>
      <c r="D22" s="282"/>
      <c r="E22" s="282"/>
      <c r="F22" s="282"/>
      <c r="G22" s="282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83"/>
      <c r="C36" s="283"/>
      <c r="D36" s="283"/>
      <c r="E36" s="283"/>
      <c r="F36" s="283"/>
      <c r="G36" s="283"/>
      <c r="H36" s="283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8:H8"/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2" t="s">
        <v>485</v>
      </c>
      <c r="B12" s="333"/>
      <c r="C12" s="253" t="s">
        <v>486</v>
      </c>
      <c r="D12" s="177"/>
      <c r="E12" s="253" t="s">
        <v>487</v>
      </c>
      <c r="F12" s="35"/>
      <c r="G12" s="35"/>
      <c r="H12" s="333" t="s">
        <v>490</v>
      </c>
      <c r="I12" s="333"/>
      <c r="J12" s="333"/>
      <c r="K12" s="77"/>
      <c r="M12" s="35"/>
      <c r="N12" s="202"/>
    </row>
    <row r="13" spans="1:14">
      <c r="A13" s="332" t="s">
        <v>488</v>
      </c>
      <c r="B13" s="333"/>
      <c r="C13" s="334" t="s">
        <v>489</v>
      </c>
      <c r="D13" s="285"/>
      <c r="E13" s="333" t="s">
        <v>491</v>
      </c>
      <c r="F13" s="333"/>
      <c r="G13" s="333"/>
      <c r="H13" s="333" t="s">
        <v>492</v>
      </c>
      <c r="I13" s="333"/>
      <c r="J13" s="285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5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6"/>
      <c r="B18" s="338" t="s">
        <v>482</v>
      </c>
      <c r="C18" s="338" t="s">
        <v>333</v>
      </c>
      <c r="D18" s="330" t="s">
        <v>483</v>
      </c>
      <c r="E18" s="330" t="s">
        <v>483</v>
      </c>
      <c r="F18" s="330" t="s">
        <v>483</v>
      </c>
      <c r="G18" s="330" t="s">
        <v>483</v>
      </c>
      <c r="H18" s="330" t="s">
        <v>483</v>
      </c>
      <c r="I18" s="330" t="s">
        <v>483</v>
      </c>
      <c r="J18" s="330" t="s">
        <v>484</v>
      </c>
      <c r="K18" s="330" t="s">
        <v>484</v>
      </c>
    </row>
    <row r="19" spans="1:11">
      <c r="A19" s="337"/>
      <c r="B19" s="339"/>
      <c r="C19" s="340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1" t="s">
        <v>334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>
      <c r="A2" s="281" t="s">
        <v>335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>
      <c r="A3" s="281" t="s">
        <v>336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337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341" t="s">
        <v>493</v>
      </c>
      <c r="B5" s="341"/>
      <c r="C5" s="341"/>
      <c r="D5" s="341"/>
      <c r="E5" s="341"/>
      <c r="F5" s="341"/>
      <c r="G5" s="341"/>
      <c r="H5" s="341"/>
      <c r="I5" s="341"/>
      <c r="J5" s="341"/>
    </row>
    <row r="6" spans="1:10">
      <c r="A6" s="342" t="s">
        <v>338</v>
      </c>
      <c r="B6" s="342"/>
      <c r="C6" s="342"/>
      <c r="D6" s="342"/>
      <c r="E6" s="342"/>
      <c r="F6" s="342"/>
      <c r="G6" s="342"/>
      <c r="H6" s="342"/>
      <c r="I6" s="342"/>
      <c r="J6" s="342"/>
    </row>
    <row r="7" spans="1:10">
      <c r="A7" s="281" t="s">
        <v>339</v>
      </c>
      <c r="B7" s="281"/>
      <c r="C7" s="281"/>
      <c r="D7" s="281"/>
      <c r="E7" s="281"/>
      <c r="F7" s="281"/>
      <c r="G7" s="281"/>
      <c r="H7" s="281"/>
      <c r="I7" s="281"/>
      <c r="J7" s="281"/>
    </row>
    <row r="10" spans="1:10">
      <c r="A10" s="161" t="s">
        <v>340</v>
      </c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ht="13.5" thickBot="1"/>
    <row r="12" spans="1:10">
      <c r="A12" s="357" t="s">
        <v>341</v>
      </c>
      <c r="B12" s="359" t="s">
        <v>496</v>
      </c>
      <c r="C12" s="359"/>
      <c r="D12" s="361"/>
      <c r="E12" s="363" t="s">
        <v>494</v>
      </c>
      <c r="F12" s="363"/>
      <c r="G12" s="363"/>
      <c r="H12" s="363"/>
      <c r="I12" s="343" t="s">
        <v>495</v>
      </c>
      <c r="J12" s="344"/>
    </row>
    <row r="13" spans="1:10" ht="13.5" thickBot="1">
      <c r="A13" s="358"/>
      <c r="B13" s="360"/>
      <c r="C13" s="360"/>
      <c r="D13" s="362"/>
      <c r="E13" s="364"/>
      <c r="F13" s="364"/>
      <c r="G13" s="364"/>
      <c r="H13" s="364"/>
      <c r="I13" s="345"/>
      <c r="J13" s="346"/>
    </row>
    <row r="15" spans="1:10" ht="13.5" thickBot="1"/>
    <row r="16" spans="1:10" ht="13.5" thickBot="1">
      <c r="A16" s="347" t="s">
        <v>342</v>
      </c>
      <c r="B16" s="348"/>
      <c r="C16" s="349"/>
      <c r="D16" s="201"/>
      <c r="E16" s="35"/>
      <c r="F16" s="208"/>
      <c r="G16" s="208"/>
      <c r="H16" s="200"/>
      <c r="I16" s="200"/>
      <c r="J16" s="200"/>
    </row>
    <row r="17" spans="1:10">
      <c r="A17" s="350" t="s">
        <v>343</v>
      </c>
      <c r="B17" s="210" t="s">
        <v>127</v>
      </c>
      <c r="C17" s="211" t="s">
        <v>4</v>
      </c>
      <c r="D17" s="201"/>
      <c r="E17" s="351" t="s">
        <v>344</v>
      </c>
      <c r="F17" s="352"/>
      <c r="G17" s="352"/>
      <c r="H17" s="352"/>
      <c r="I17" s="352"/>
      <c r="J17" s="353"/>
    </row>
    <row r="18" spans="1:10" ht="15">
      <c r="A18" s="350"/>
      <c r="B18" s="210" t="s">
        <v>499</v>
      </c>
      <c r="C18" s="211" t="s">
        <v>504</v>
      </c>
      <c r="D18" s="201"/>
      <c r="E18" s="34"/>
      <c r="F18" s="35"/>
      <c r="G18" s="354" t="s">
        <v>345</v>
      </c>
      <c r="H18" s="354"/>
      <c r="I18" s="355" t="s">
        <v>500</v>
      </c>
      <c r="J18" s="356"/>
    </row>
    <row r="19" spans="1:10">
      <c r="A19" s="212" t="s">
        <v>346</v>
      </c>
      <c r="B19" s="202"/>
      <c r="C19" s="213"/>
      <c r="D19" s="200"/>
      <c r="E19" s="350" t="s">
        <v>343</v>
      </c>
      <c r="F19" s="365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50"/>
      <c r="F20" s="365"/>
      <c r="G20" s="366"/>
      <c r="H20" s="366"/>
      <c r="I20" s="366"/>
      <c r="J20" s="367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50" t="s">
        <v>349</v>
      </c>
      <c r="F23" s="365"/>
      <c r="G23" s="366"/>
      <c r="H23" s="366"/>
      <c r="I23" s="366"/>
      <c r="J23" s="367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51" t="s">
        <v>352</v>
      </c>
      <c r="F27" s="352"/>
      <c r="G27" s="352"/>
      <c r="H27" s="352"/>
      <c r="I27" s="352"/>
      <c r="J27" s="353"/>
    </row>
    <row r="28" spans="1:10" ht="15">
      <c r="A28" s="218" t="s">
        <v>353</v>
      </c>
      <c r="B28" s="202"/>
      <c r="C28" s="213"/>
      <c r="D28" s="200"/>
      <c r="E28" s="223"/>
      <c r="F28" s="224"/>
      <c r="G28" s="354" t="s">
        <v>345</v>
      </c>
      <c r="H28" s="354"/>
      <c r="I28" s="370" t="s">
        <v>501</v>
      </c>
      <c r="J28" s="356"/>
    </row>
    <row r="29" spans="1:10">
      <c r="A29" s="218" t="s">
        <v>354</v>
      </c>
      <c r="B29" s="202"/>
      <c r="C29" s="213"/>
      <c r="D29" s="200"/>
      <c r="E29" s="350" t="s">
        <v>355</v>
      </c>
      <c r="F29" s="365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50" t="s">
        <v>356</v>
      </c>
      <c r="F30" s="365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68" t="s">
        <v>358</v>
      </c>
      <c r="F31" s="369"/>
      <c r="G31" s="366"/>
      <c r="H31" s="366"/>
      <c r="I31" s="366"/>
      <c r="J31" s="367"/>
    </row>
    <row r="32" spans="1:10">
      <c r="A32" s="212" t="s">
        <v>359</v>
      </c>
      <c r="B32" s="202"/>
      <c r="C32" s="213"/>
      <c r="D32" s="200"/>
      <c r="E32" s="368" t="s">
        <v>360</v>
      </c>
      <c r="F32" s="369"/>
      <c r="G32" s="366"/>
      <c r="H32" s="366"/>
      <c r="I32" s="366"/>
      <c r="J32" s="367"/>
    </row>
    <row r="33" spans="1:10">
      <c r="A33" s="212" t="s">
        <v>361</v>
      </c>
      <c r="B33" s="202"/>
      <c r="C33" s="213"/>
      <c r="D33" s="200"/>
      <c r="E33" s="371" t="s">
        <v>362</v>
      </c>
      <c r="F33" s="372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73"/>
      <c r="F34" s="372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50" t="s">
        <v>355</v>
      </c>
      <c r="F36" s="365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68" t="s">
        <v>367</v>
      </c>
      <c r="F37" s="369"/>
      <c r="G37" s="366"/>
      <c r="H37" s="366"/>
      <c r="I37" s="366"/>
      <c r="J37" s="367"/>
    </row>
    <row r="38" spans="1:10">
      <c r="A38" s="217" t="s">
        <v>348</v>
      </c>
      <c r="B38" s="35"/>
      <c r="C38" s="230"/>
      <c r="E38" s="368" t="s">
        <v>368</v>
      </c>
      <c r="F38" s="369"/>
      <c r="G38" s="366"/>
      <c r="H38" s="366"/>
      <c r="I38" s="366"/>
      <c r="J38" s="367"/>
    </row>
    <row r="39" spans="1:10" ht="13.5" thickBot="1">
      <c r="A39" s="231"/>
      <c r="B39" s="40"/>
      <c r="C39" s="42"/>
      <c r="E39" s="368" t="s">
        <v>369</v>
      </c>
      <c r="F39" s="369"/>
      <c r="G39" s="366"/>
      <c r="H39" s="366"/>
      <c r="I39" s="366"/>
      <c r="J39" s="367"/>
    </row>
    <row r="40" spans="1:10" ht="13.5" thickBot="1">
      <c r="A40" s="200"/>
      <c r="E40" s="368" t="s">
        <v>370</v>
      </c>
      <c r="F40" s="369"/>
      <c r="G40" s="366"/>
      <c r="H40" s="366"/>
      <c r="I40" s="366"/>
      <c r="J40" s="367"/>
    </row>
    <row r="41" spans="1:10">
      <c r="A41" s="374" t="s">
        <v>371</v>
      </c>
      <c r="B41" s="375"/>
      <c r="C41" s="376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77" t="s">
        <v>373</v>
      </c>
      <c r="C42" s="378"/>
      <c r="E42" s="379" t="s">
        <v>374</v>
      </c>
      <c r="F42" s="380"/>
      <c r="G42" s="366"/>
      <c r="H42" s="366"/>
      <c r="I42" s="366"/>
      <c r="J42" s="367"/>
    </row>
    <row r="43" spans="1:10" ht="13.5" thickBot="1">
      <c r="A43" s="233"/>
      <c r="B43" s="383"/>
      <c r="C43" s="384"/>
      <c r="E43" s="381"/>
      <c r="F43" s="382"/>
      <c r="G43" s="40"/>
      <c r="H43" s="40"/>
      <c r="I43" s="40"/>
      <c r="J43" s="42"/>
    </row>
    <row r="44" spans="1:10" ht="13.5" thickBot="1"/>
    <row r="45" spans="1:10">
      <c r="A45" s="385" t="s">
        <v>375</v>
      </c>
      <c r="B45" s="388" t="s">
        <v>498</v>
      </c>
      <c r="C45" s="389"/>
      <c r="D45" s="389"/>
      <c r="E45" s="389"/>
      <c r="F45" s="389"/>
      <c r="G45" s="389"/>
      <c r="H45" s="389"/>
      <c r="I45" s="389"/>
      <c r="J45" s="390"/>
    </row>
    <row r="46" spans="1:10">
      <c r="A46" s="386"/>
      <c r="B46" s="391" t="s">
        <v>376</v>
      </c>
      <c r="C46" s="393" t="s">
        <v>377</v>
      </c>
      <c r="D46" s="393" t="s">
        <v>378</v>
      </c>
      <c r="E46" s="393" t="s">
        <v>379</v>
      </c>
      <c r="F46" s="393" t="s">
        <v>380</v>
      </c>
      <c r="G46" s="393" t="s">
        <v>381</v>
      </c>
      <c r="H46" s="393" t="s">
        <v>382</v>
      </c>
      <c r="I46" s="393" t="s">
        <v>383</v>
      </c>
      <c r="J46" s="395" t="s">
        <v>384</v>
      </c>
    </row>
    <row r="47" spans="1:10" ht="13.5" thickBot="1">
      <c r="A47" s="387"/>
      <c r="B47" s="392"/>
      <c r="C47" s="394"/>
      <c r="D47" s="394"/>
      <c r="E47" s="394"/>
      <c r="F47" s="394"/>
      <c r="G47" s="394"/>
      <c r="H47" s="394"/>
      <c r="I47" s="394"/>
      <c r="J47" s="396"/>
    </row>
    <row r="48" spans="1:10">
      <c r="A48" s="409"/>
      <c r="B48" s="391"/>
      <c r="C48" s="393"/>
      <c r="D48" s="393"/>
      <c r="E48" s="393"/>
      <c r="F48" s="393"/>
      <c r="G48" s="393"/>
      <c r="H48" s="393"/>
      <c r="I48" s="393"/>
      <c r="J48" s="395"/>
    </row>
    <row r="49" spans="1:10">
      <c r="A49" s="410"/>
      <c r="B49" s="392"/>
      <c r="C49" s="394"/>
      <c r="D49" s="394"/>
      <c r="E49" s="394"/>
      <c r="F49" s="394"/>
      <c r="G49" s="394"/>
      <c r="H49" s="394"/>
      <c r="I49" s="394"/>
      <c r="J49" s="401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402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403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404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405"/>
      <c r="B55" s="391"/>
      <c r="C55" s="393"/>
      <c r="D55" s="393"/>
      <c r="E55" s="393"/>
      <c r="F55" s="393"/>
      <c r="G55" s="393"/>
      <c r="H55" s="393"/>
      <c r="I55" s="393"/>
      <c r="J55" s="395"/>
    </row>
    <row r="56" spans="1:10">
      <c r="A56" s="406"/>
      <c r="B56" s="408"/>
      <c r="C56" s="397"/>
      <c r="D56" s="397"/>
      <c r="E56" s="397"/>
      <c r="F56" s="397"/>
      <c r="G56" s="397"/>
      <c r="H56" s="397"/>
      <c r="I56" s="397"/>
      <c r="J56" s="398"/>
    </row>
    <row r="57" spans="1:10" ht="13.5" thickBot="1">
      <c r="A57" s="407"/>
      <c r="B57" s="392"/>
      <c r="C57" s="394"/>
      <c r="D57" s="394"/>
      <c r="E57" s="394"/>
      <c r="F57" s="394"/>
      <c r="G57" s="394"/>
      <c r="H57" s="394"/>
      <c r="I57" s="394"/>
      <c r="J57" s="399"/>
    </row>
    <row r="58" spans="1:10">
      <c r="A58" s="385" t="s">
        <v>502</v>
      </c>
      <c r="B58" s="304"/>
      <c r="C58" s="304"/>
      <c r="D58" s="304"/>
      <c r="E58" s="304"/>
      <c r="F58" s="304"/>
      <c r="G58" s="304"/>
      <c r="H58" s="304"/>
      <c r="I58" s="304"/>
      <c r="J58" s="305"/>
    </row>
    <row r="59" spans="1:10" ht="13.5" thickBot="1">
      <c r="A59" s="400"/>
      <c r="B59" s="313"/>
      <c r="C59" s="313"/>
      <c r="D59" s="313"/>
      <c r="E59" s="313"/>
      <c r="F59" s="313"/>
      <c r="G59" s="313"/>
      <c r="H59" s="313"/>
      <c r="I59" s="313"/>
      <c r="J59" s="314"/>
    </row>
  </sheetData>
  <mergeCells count="89"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  <mergeCell ref="E48:E49"/>
    <mergeCell ref="I55:I57"/>
    <mergeCell ref="J55:J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1" t="s">
        <v>385</v>
      </c>
      <c r="B3" s="281"/>
      <c r="C3" s="281"/>
      <c r="D3" s="281"/>
      <c r="E3" s="281"/>
      <c r="F3" s="281"/>
      <c r="G3" s="281"/>
      <c r="H3" s="281"/>
      <c r="I3" s="281"/>
      <c r="J3" s="99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17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17"/>
    </row>
    <row r="6" spans="1:10">
      <c r="A6" s="281" t="s">
        <v>386</v>
      </c>
      <c r="B6" s="281"/>
      <c r="C6" s="281"/>
      <c r="D6" s="281"/>
      <c r="E6" s="281"/>
      <c r="F6" s="281"/>
      <c r="G6" s="281"/>
      <c r="H6" s="281"/>
      <c r="I6" s="281"/>
      <c r="J6" s="99"/>
    </row>
    <row r="7" spans="1:10">
      <c r="A7" s="281" t="s">
        <v>387</v>
      </c>
      <c r="B7" s="281"/>
      <c r="C7" s="281"/>
      <c r="D7" s="281"/>
      <c r="E7" s="281"/>
      <c r="F7" s="281"/>
      <c r="G7" s="281"/>
      <c r="H7" s="281"/>
      <c r="I7" s="281"/>
      <c r="J7" s="17"/>
    </row>
    <row r="8" spans="1:10">
      <c r="A8" s="281" t="s">
        <v>388</v>
      </c>
      <c r="B8" s="281"/>
      <c r="C8" s="281"/>
      <c r="D8" s="281"/>
      <c r="E8" s="281"/>
      <c r="F8" s="281"/>
      <c r="G8" s="281"/>
      <c r="H8" s="281"/>
      <c r="I8" s="281"/>
      <c r="J8" s="17"/>
    </row>
    <row r="11" spans="1:10">
      <c r="A11" s="283" t="s">
        <v>389</v>
      </c>
      <c r="B11" s="283"/>
    </row>
    <row r="12" spans="1:10">
      <c r="A12" s="283" t="s">
        <v>390</v>
      </c>
      <c r="B12" s="283"/>
    </row>
    <row r="13" spans="1:10">
      <c r="A13" s="283" t="s">
        <v>391</v>
      </c>
      <c r="B13" s="283"/>
    </row>
    <row r="15" spans="1:10">
      <c r="A15" t="s">
        <v>392</v>
      </c>
    </row>
    <row r="16" spans="1:10">
      <c r="A16" s="246"/>
      <c r="B16" s="247"/>
      <c r="C16" s="283" t="s">
        <v>393</v>
      </c>
      <c r="D16" s="283"/>
      <c r="E16" s="145"/>
      <c r="F16" s="201" t="s">
        <v>503</v>
      </c>
    </row>
    <row r="17" spans="1:9">
      <c r="A17" s="246"/>
      <c r="B17" s="248"/>
      <c r="C17" s="283" t="s">
        <v>394</v>
      </c>
      <c r="D17" s="283"/>
      <c r="E17" s="249"/>
      <c r="F17" s="201" t="s">
        <v>503</v>
      </c>
    </row>
    <row r="18" spans="1:9">
      <c r="A18" t="s">
        <v>395</v>
      </c>
      <c r="B18" s="250"/>
      <c r="C18" s="283" t="s">
        <v>396</v>
      </c>
      <c r="D18" s="283"/>
      <c r="E18" s="249"/>
      <c r="F18" s="201" t="s">
        <v>503</v>
      </c>
    </row>
    <row r="19" spans="1:9">
      <c r="A19" t="s">
        <v>395</v>
      </c>
      <c r="B19" s="250"/>
      <c r="C19" s="283" t="s">
        <v>185</v>
      </c>
      <c r="D19" s="283"/>
      <c r="E19" s="249"/>
      <c r="F19" s="201" t="s">
        <v>503</v>
      </c>
    </row>
    <row r="20" spans="1:9">
      <c r="A20" t="s">
        <v>395</v>
      </c>
      <c r="B20" s="250"/>
      <c r="C20" s="283" t="s">
        <v>397</v>
      </c>
      <c r="D20" s="283"/>
      <c r="E20" s="249"/>
      <c r="F20" s="201" t="s">
        <v>503</v>
      </c>
    </row>
    <row r="21" spans="1:9">
      <c r="A21" t="s">
        <v>398</v>
      </c>
      <c r="B21" s="250"/>
      <c r="C21" s="283" t="s">
        <v>399</v>
      </c>
      <c r="D21" s="283"/>
      <c r="E21" s="249"/>
      <c r="F21" s="201" t="s">
        <v>503</v>
      </c>
    </row>
    <row r="22" spans="1:9">
      <c r="B22" s="250"/>
      <c r="C22" s="283" t="s">
        <v>400</v>
      </c>
      <c r="D22" s="283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F24:I24"/>
    <mergeCell ref="F32:I32"/>
    <mergeCell ref="C19:D19"/>
    <mergeCell ref="C20:D20"/>
    <mergeCell ref="C21:D21"/>
    <mergeCell ref="C22:D22"/>
    <mergeCell ref="C16:D16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1.79</v>
      </c>
      <c r="E8" s="6">
        <v>0.7</v>
      </c>
      <c r="F8" s="22">
        <f>C8*D8*E8</f>
        <v>1.94215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2.56</v>
      </c>
      <c r="E10" s="6">
        <v>0.7</v>
      </c>
      <c r="F10" s="22">
        <f t="shared" si="0"/>
        <v>0.37631999999999993</v>
      </c>
    </row>
    <row r="11" spans="1:7">
      <c r="B11" s="273" t="s">
        <v>538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539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1.1000000000000001</v>
      </c>
      <c r="E13" s="6">
        <v>0.6</v>
      </c>
      <c r="F13" s="22">
        <f t="shared" si="0"/>
        <v>1.157508</v>
      </c>
    </row>
    <row r="14" spans="1:7">
      <c r="B14" s="273" t="s">
        <v>517</v>
      </c>
      <c r="C14" s="22">
        <f>2.5*2.37</f>
        <v>5.9250000000000007</v>
      </c>
      <c r="D14" s="6">
        <v>1.59</v>
      </c>
      <c r="E14" s="6">
        <v>0.6</v>
      </c>
      <c r="F14" s="22">
        <f t="shared" si="0"/>
        <v>5.6524500000000009</v>
      </c>
    </row>
    <row r="15" spans="1:7">
      <c r="B15" s="273" t="s">
        <v>518</v>
      </c>
      <c r="C15" s="22">
        <f>3.4*2.45</f>
        <v>8.33</v>
      </c>
      <c r="D15" s="6">
        <v>1.92</v>
      </c>
      <c r="E15" s="6">
        <v>0.6</v>
      </c>
      <c r="F15" s="22">
        <f t="shared" si="0"/>
        <v>9.5961599999999994</v>
      </c>
    </row>
    <row r="16" spans="1:7">
      <c r="E16" s="8" t="s">
        <v>7</v>
      </c>
      <c r="F16" s="9">
        <f>SUM(F8:F15)</f>
        <v>22.720579999999998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1.52</v>
      </c>
      <c r="E20" s="6">
        <v>0.7</v>
      </c>
      <c r="F20" s="22">
        <f>C20*D20*E20</f>
        <v>5.3519200000000007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5.3519200000000007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0.64</v>
      </c>
      <c r="E27" s="6">
        <v>0.8</v>
      </c>
      <c r="F27" s="22">
        <f>C27*D27*E27</f>
        <v>10.255360000000001</v>
      </c>
    </row>
    <row r="28" spans="2:6">
      <c r="B28" s="273" t="s">
        <v>521</v>
      </c>
      <c r="C28" s="6">
        <v>19.89</v>
      </c>
      <c r="D28" s="6">
        <v>0.36</v>
      </c>
      <c r="E28" s="6">
        <v>1</v>
      </c>
      <c r="F28" s="22">
        <f>C28*D28*E28</f>
        <v>7.1604000000000001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17.415760000000002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45.488259999999997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1" t="s">
        <v>419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>
      <c r="A6" s="281" t="s">
        <v>420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>
      <c r="A7" s="281" t="s">
        <v>421</v>
      </c>
      <c r="B7" s="281"/>
      <c r="C7" s="281"/>
      <c r="D7" s="281"/>
      <c r="E7" s="281"/>
      <c r="F7" s="281"/>
      <c r="G7" s="281"/>
      <c r="H7" s="281"/>
      <c r="I7" s="281"/>
      <c r="J7" s="281"/>
    </row>
    <row r="8" spans="1:10">
      <c r="A8" s="281" t="s">
        <v>422</v>
      </c>
      <c r="B8" s="281"/>
      <c r="C8" s="281"/>
      <c r="D8" s="281"/>
      <c r="E8" s="281"/>
      <c r="F8" s="281"/>
      <c r="G8" s="281"/>
      <c r="H8" s="281"/>
      <c r="I8" s="281"/>
      <c r="J8" s="281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9" sqref="D29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273" t="s">
        <v>523</v>
      </c>
      <c r="C10" s="6">
        <v>0.16</v>
      </c>
      <c r="D10" s="6">
        <v>4.3</v>
      </c>
      <c r="E10" s="7">
        <f t="shared" si="0"/>
        <v>0.68799999999999994</v>
      </c>
    </row>
    <row r="11" spans="1:6">
      <c r="B11" s="273" t="s">
        <v>524</v>
      </c>
      <c r="C11" s="6">
        <v>0.09</v>
      </c>
      <c r="D11" s="6">
        <v>4.3</v>
      </c>
      <c r="E11" s="7">
        <f t="shared" si="0"/>
        <v>0.38699999999999996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31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 t="s">
        <v>525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29.439403200000005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>
      <c r="A4" s="69"/>
      <c r="B4" s="282" t="s">
        <v>119</v>
      </c>
      <c r="C4" s="282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527</v>
      </c>
      <c r="C9" s="276" t="s">
        <v>526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528</v>
      </c>
      <c r="C10" s="276" t="s">
        <v>526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529</v>
      </c>
      <c r="C11" s="276" t="s">
        <v>526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83" t="s">
        <v>144</v>
      </c>
      <c r="D20" s="283"/>
      <c r="E20" s="283"/>
      <c r="F20" s="283"/>
      <c r="G20" s="283"/>
      <c r="H20" s="283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83" t="s">
        <v>145</v>
      </c>
      <c r="D22" s="283"/>
      <c r="E22" s="283"/>
      <c r="F22" s="283"/>
      <c r="G22" s="283"/>
    </row>
    <row r="23" spans="2:10" ht="13.5">
      <c r="C23" t="s">
        <v>146</v>
      </c>
      <c r="D23" s="273" t="s">
        <v>530</v>
      </c>
      <c r="E23" s="286" t="s">
        <v>147</v>
      </c>
      <c r="F23" s="287"/>
      <c r="G23" s="287"/>
      <c r="H23" s="287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83" t="s">
        <v>150</v>
      </c>
      <c r="D27" s="283"/>
      <c r="E27" s="283"/>
      <c r="F27" s="283"/>
      <c r="G27" s="283"/>
      <c r="J27" s="9">
        <f>J20*J23*J25</f>
        <v>58.569226087680008</v>
      </c>
    </row>
    <row r="29" spans="2:10" ht="13.5" thickBot="1">
      <c r="B29" s="288" t="s">
        <v>151</v>
      </c>
      <c r="C29" s="288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4" t="s">
        <v>152</v>
      </c>
      <c r="D31" s="285"/>
      <c r="E31" s="285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4" t="s">
        <v>155</v>
      </c>
      <c r="D33" s="285"/>
      <c r="E33" s="285"/>
      <c r="F33" s="285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4" t="s">
        <v>156</v>
      </c>
      <c r="D35" s="285"/>
      <c r="E35" s="285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4" t="s">
        <v>157</v>
      </c>
      <c r="D39" s="285"/>
      <c r="E39" s="285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91" t="s">
        <v>159</v>
      </c>
      <c r="C42" s="292"/>
      <c r="D42" s="292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93" t="s">
        <v>161</v>
      </c>
      <c r="D44" s="294" t="s">
        <v>162</v>
      </c>
      <c r="E44" s="294"/>
      <c r="F44" s="294"/>
      <c r="G44" s="294"/>
      <c r="H44" s="294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93"/>
      <c r="D45" s="295" t="s">
        <v>165</v>
      </c>
      <c r="E45" s="295"/>
      <c r="F45" s="295"/>
      <c r="G45" s="295"/>
      <c r="H45" s="295"/>
      <c r="I45" s="7">
        <f>FCIV.2!I22</f>
        <v>3457.736084352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0.98682821115595232</v>
      </c>
    </row>
    <row r="47" spans="2:14" ht="15.75">
      <c r="B47" s="289" t="s">
        <v>167</v>
      </c>
      <c r="C47" s="290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0.20646339936654487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0.98682821115595232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4" t="s">
        <v>162</v>
      </c>
      <c r="C51" s="285"/>
      <c r="D51" s="285"/>
      <c r="E51" s="285"/>
      <c r="F51" s="285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90" t="s">
        <v>171</v>
      </c>
      <c r="F53" s="290"/>
      <c r="G53" s="290"/>
      <c r="H53" s="35"/>
      <c r="I53" s="8">
        <f>I49*I51</f>
        <v>704.49265942919146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3:F33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5" spans="1:11" ht="13.5" thickBot="1"/>
    <row r="6" spans="1:11">
      <c r="B6" s="297" t="s">
        <v>175</v>
      </c>
      <c r="C6" s="298"/>
      <c r="D6" s="298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5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5"/>
      <c r="D11" s="285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5"/>
      <c r="D12" s="285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5"/>
      <c r="D13" s="285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5"/>
      <c r="D15" s="285"/>
      <c r="E15" s="285" t="s">
        <v>184</v>
      </c>
      <c r="F15" s="285"/>
      <c r="G15" s="285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5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9" t="s">
        <v>531</v>
      </c>
      <c r="C18" s="285"/>
      <c r="D18" s="285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5"/>
      <c r="D19" s="285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5"/>
      <c r="D20" s="285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5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5"/>
      <c r="D33" s="285"/>
      <c r="E33" s="35"/>
      <c r="F33" s="35"/>
      <c r="G33" s="35"/>
      <c r="H33" s="285" t="s">
        <v>195</v>
      </c>
      <c r="I33" s="285"/>
      <c r="J33" s="130">
        <f>4.5+0.0395*I30</f>
        <v>59.405000000000001</v>
      </c>
    </row>
    <row r="34" spans="2:10">
      <c r="B34" s="296" t="s">
        <v>196</v>
      </c>
      <c r="C34" s="285"/>
      <c r="D34" s="285"/>
      <c r="E34" s="285"/>
      <c r="F34" s="35"/>
      <c r="G34" s="35"/>
      <c r="H34" s="285" t="s">
        <v>197</v>
      </c>
      <c r="I34" s="285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5"/>
      <c r="D36" s="285"/>
      <c r="E36" s="285"/>
      <c r="F36" s="285"/>
      <c r="G36" s="35"/>
      <c r="H36" s="285" t="s">
        <v>199</v>
      </c>
      <c r="I36" s="285"/>
      <c r="J36" s="130">
        <f>(4.5+(0.021+0.037*I26)*I30)*(1.2-0.2*I26)</f>
        <v>72.90862167617432</v>
      </c>
    </row>
    <row r="37" spans="2:10">
      <c r="B37" s="296" t="s">
        <v>200</v>
      </c>
      <c r="C37" s="285"/>
      <c r="D37" s="285"/>
      <c r="E37" s="35"/>
      <c r="F37" s="35"/>
      <c r="G37" s="35"/>
      <c r="H37" s="285" t="s">
        <v>201</v>
      </c>
      <c r="I37" s="285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I22" sqref="I22:J22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/>
    <row r="5" spans="1:11" ht="13.5" thickBot="1">
      <c r="B5" s="297" t="s">
        <v>205</v>
      </c>
      <c r="C5" s="298"/>
      <c r="D5" s="298"/>
      <c r="E5" s="298"/>
      <c r="F5" s="298"/>
      <c r="G5" s="309"/>
      <c r="H5" s="310" t="s">
        <v>6</v>
      </c>
      <c r="I5" s="304"/>
      <c r="J5" s="305"/>
    </row>
    <row r="6" spans="1:11">
      <c r="B6" s="300"/>
      <c r="C6" s="301"/>
      <c r="D6" s="301"/>
      <c r="E6" s="301"/>
      <c r="F6" s="301"/>
      <c r="G6" s="302"/>
      <c r="H6" s="303"/>
      <c r="I6" s="304"/>
      <c r="J6" s="305"/>
    </row>
    <row r="7" spans="1:11">
      <c r="B7" s="296" t="s">
        <v>206</v>
      </c>
      <c r="C7" s="285"/>
      <c r="D7" s="285"/>
      <c r="E7" s="285"/>
      <c r="F7" s="285"/>
      <c r="G7" s="306"/>
      <c r="H7" s="307">
        <f>FCIV.1a!E52</f>
        <v>24.077500000000001</v>
      </c>
      <c r="I7" s="290"/>
      <c r="J7" s="308"/>
    </row>
    <row r="8" spans="1:11">
      <c r="B8" s="296"/>
      <c r="C8" s="285"/>
      <c r="D8" s="285"/>
      <c r="E8" s="285"/>
      <c r="F8" s="285"/>
      <c r="G8" s="306"/>
      <c r="H8" s="311"/>
      <c r="I8" s="290"/>
      <c r="J8" s="308"/>
    </row>
    <row r="9" spans="1:11">
      <c r="B9" s="296" t="s">
        <v>207</v>
      </c>
      <c r="C9" s="285"/>
      <c r="D9" s="285"/>
      <c r="E9" s="285"/>
      <c r="F9" s="285"/>
      <c r="G9" s="306"/>
      <c r="H9" s="307">
        <f>FCIV.1b!F50</f>
        <v>45.488259999999997</v>
      </c>
      <c r="I9" s="290"/>
      <c r="J9" s="308"/>
    </row>
    <row r="10" spans="1:11">
      <c r="B10" s="296"/>
      <c r="C10" s="285"/>
      <c r="D10" s="285"/>
      <c r="E10" s="285"/>
      <c r="F10" s="285"/>
      <c r="G10" s="306"/>
      <c r="H10" s="311"/>
      <c r="I10" s="290"/>
      <c r="J10" s="308"/>
    </row>
    <row r="11" spans="1:11">
      <c r="B11" s="296" t="s">
        <v>208</v>
      </c>
      <c r="C11" s="285"/>
      <c r="D11" s="285"/>
      <c r="E11" s="285"/>
      <c r="F11" s="285"/>
      <c r="G11" s="306"/>
      <c r="H11" s="307">
        <f>FCIV.1c!E22</f>
        <v>4.6439999999999992</v>
      </c>
      <c r="I11" s="290"/>
      <c r="J11" s="308"/>
    </row>
    <row r="12" spans="1:11">
      <c r="B12" s="296"/>
      <c r="C12" s="285"/>
      <c r="D12" s="285"/>
      <c r="E12" s="285"/>
      <c r="F12" s="285"/>
      <c r="G12" s="306"/>
      <c r="H12" s="311"/>
      <c r="I12" s="290"/>
      <c r="J12" s="308"/>
    </row>
    <row r="13" spans="1:11">
      <c r="B13" s="296" t="s">
        <v>209</v>
      </c>
      <c r="C13" s="285"/>
      <c r="D13" s="285"/>
      <c r="E13" s="285"/>
      <c r="F13" s="285"/>
      <c r="G13" s="306"/>
      <c r="H13" s="307">
        <f>FCIV.1d!G60</f>
        <v>29.439403200000005</v>
      </c>
      <c r="I13" s="318"/>
      <c r="J13" s="319"/>
    </row>
    <row r="14" spans="1:11" ht="13.5" thickBot="1">
      <c r="B14" s="312"/>
      <c r="C14" s="313"/>
      <c r="D14" s="313"/>
      <c r="E14" s="313"/>
      <c r="F14" s="313"/>
      <c r="G14" s="314"/>
      <c r="H14" s="312"/>
      <c r="I14" s="313"/>
      <c r="J14" s="314"/>
    </row>
    <row r="15" spans="1:11" ht="13.5" thickBot="1">
      <c r="I15" s="315" t="s">
        <v>67</v>
      </c>
      <c r="J15" s="313"/>
    </row>
    <row r="16" spans="1:11" ht="13.5" thickBot="1">
      <c r="B16" t="s">
        <v>210</v>
      </c>
      <c r="I16" s="316">
        <f>SUM(H7,H9,H11,H13)</f>
        <v>103.6491632</v>
      </c>
      <c r="J16" s="317"/>
    </row>
    <row r="17" spans="2:10" ht="13.5" thickBot="1">
      <c r="I17" s="321" t="s">
        <v>64</v>
      </c>
      <c r="J17" s="321"/>
    </row>
    <row r="18" spans="2:10" ht="13.5" thickBot="1">
      <c r="B18" t="s">
        <v>211</v>
      </c>
      <c r="I18" s="316">
        <f>FCIV.1f!I30</f>
        <v>1390</v>
      </c>
      <c r="J18" s="317"/>
    </row>
    <row r="19" spans="2:10" ht="13.5" thickBot="1">
      <c r="I19" s="321" t="s">
        <v>64</v>
      </c>
      <c r="J19" s="321"/>
    </row>
    <row r="20" spans="2:10" ht="13.5" thickBot="1">
      <c r="I20" s="322">
        <v>2.4E-2</v>
      </c>
      <c r="J20" s="323"/>
    </row>
    <row r="21" spans="2:10" ht="13.5" thickBot="1">
      <c r="I21" s="320" t="s">
        <v>67</v>
      </c>
      <c r="J21" s="321"/>
    </row>
    <row r="22" spans="2:10" ht="13.5" thickBot="1">
      <c r="B22" t="s">
        <v>212</v>
      </c>
      <c r="I22" s="316">
        <f>I16*I18*I20+FCIV.1d!G50</f>
        <v>3457.736084352</v>
      </c>
      <c r="J22" s="317"/>
    </row>
    <row r="23" spans="2:10" ht="13.5" thickBot="1">
      <c r="I23" s="320" t="s">
        <v>213</v>
      </c>
      <c r="J23" s="321"/>
    </row>
    <row r="24" spans="2:10" ht="13.5" thickBot="1">
      <c r="B24" t="s">
        <v>214</v>
      </c>
      <c r="I24" s="316">
        <f>FCIV.1e!I53</f>
        <v>704.49265942919146</v>
      </c>
      <c r="J24" s="317"/>
    </row>
    <row r="25" spans="2:10" ht="13.5" thickBot="1">
      <c r="I25" s="320" t="s">
        <v>67</v>
      </c>
      <c r="J25" s="321"/>
    </row>
    <row r="26" spans="2:10" ht="13.5" thickBot="1">
      <c r="B26" t="s">
        <v>215</v>
      </c>
      <c r="I26" s="316">
        <f>I22-I24</f>
        <v>2753.2434249228086</v>
      </c>
      <c r="J26" s="317"/>
    </row>
    <row r="27" spans="2:10" ht="13.5" thickBot="1">
      <c r="I27" s="321" t="s">
        <v>100</v>
      </c>
      <c r="J27" s="321"/>
    </row>
    <row r="28" spans="2:10" ht="13.5" thickBot="1">
      <c r="B28" t="s">
        <v>216</v>
      </c>
      <c r="I28" s="316">
        <f>FCIV.1d!G5</f>
        <v>39.92</v>
      </c>
      <c r="J28" s="317"/>
    </row>
    <row r="29" spans="2:10" ht="13.5" thickBot="1">
      <c r="I29" s="320" t="s">
        <v>67</v>
      </c>
      <c r="J29" s="321"/>
    </row>
    <row r="30" spans="2:10" ht="13.5" thickBot="1">
      <c r="B30" t="s">
        <v>217</v>
      </c>
      <c r="I30" s="322">
        <f>I26/I28</f>
        <v>68.969023670411033</v>
      </c>
      <c r="J30" s="323"/>
    </row>
    <row r="31" spans="2:10" ht="13.5" thickBot="1">
      <c r="I31" s="321" t="s">
        <v>300</v>
      </c>
      <c r="J31" s="321"/>
    </row>
    <row r="32" spans="2:10" ht="13.5" thickBot="1">
      <c r="B32" t="s">
        <v>218</v>
      </c>
      <c r="I32" s="316">
        <f>FCIV.1f!I41</f>
        <v>68.476653232814172</v>
      </c>
      <c r="J32" s="317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5" t="s">
        <v>219</v>
      </c>
      <c r="I36" s="136">
        <f>I30/I32</f>
        <v>1.0071903402744122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15.104000000000001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4.6439999999999992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29.439403200000005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49.187403200000006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49.187403200000006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288.04143313920002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22" sqref="G22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527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273" t="s">
        <v>528</v>
      </c>
      <c r="C19" s="6">
        <v>0.16</v>
      </c>
      <c r="D19" s="6">
        <v>4.3</v>
      </c>
      <c r="E19" s="22">
        <f t="shared" si="0"/>
        <v>0.68799999999999994</v>
      </c>
    </row>
    <row r="20" spans="2:5">
      <c r="B20" s="273" t="s">
        <v>529</v>
      </c>
      <c r="C20" s="6">
        <v>0.09</v>
      </c>
      <c r="D20" s="6">
        <v>4.3</v>
      </c>
      <c r="E20" s="22">
        <f t="shared" si="0"/>
        <v>0.38699999999999996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2011-05-30T22:20:48Z</dcterms:modified>
</cp:coreProperties>
</file>