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90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I17" i="19"/>
  <c r="I13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 s="1"/>
  <c r="H7" i="18" s="1"/>
  <c r="I16" s="1"/>
  <c r="I22" s="1"/>
  <c r="H13"/>
  <c r="I15" i="17"/>
  <c r="I41" i="19"/>
  <c r="I32" i="18"/>
  <c r="B4" i="10"/>
  <c r="E19"/>
  <c r="J36" i="19"/>
  <c r="J34"/>
  <c r="B9" i="10"/>
  <c r="C31" i="11"/>
  <c r="I19" i="17"/>
  <c r="I31"/>
  <c r="I44" i="20"/>
  <c r="I35" i="17"/>
  <c r="H9" i="12"/>
  <c r="H45" i="13"/>
  <c r="H5" i="12"/>
  <c r="H13"/>
  <c r="H31"/>
  <c r="I51" i="20"/>
  <c r="M13" i="12"/>
  <c r="H23"/>
  <c r="H27"/>
  <c r="H35"/>
  <c r="H43"/>
  <c r="H51"/>
  <c r="B7" i="10"/>
  <c r="H60" i="12"/>
  <c r="F58"/>
  <c r="H58"/>
  <c r="I45" i="20" l="1"/>
  <c r="H47" s="1"/>
  <c r="N46" l="1"/>
  <c r="I49" s="1"/>
  <c r="I53" s="1"/>
  <c r="I24" i="18" s="1"/>
  <c r="I26" s="1"/>
  <c r="I30" s="1"/>
  <c r="I36" l="1"/>
  <c r="B5" i="10"/>
  <c r="E17" s="1"/>
  <c r="G34" i="18"/>
  <c r="I34" s="1"/>
  <c r="E21" i="10" l="1"/>
  <c r="E23"/>
</calcChain>
</file>

<file path=xl/sharedStrings.xml><?xml version="1.0" encoding="utf-8"?>
<sst xmlns="http://schemas.openxmlformats.org/spreadsheetml/2006/main" count="899" uniqueCount="533">
  <si>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</si>
  <si>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</si>
  <si>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</si>
  <si>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</si>
  <si>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</si>
  <si>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</si>
  <si>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</si>
  <si>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</si>
  <si>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</si>
  <si>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</si>
  <si>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</si>
  <si>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</si>
  <si>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</si>
  <si>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</si>
  <si>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</si>
  <si>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</si>
  <si>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</si>
  <si>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</si>
  <si>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</si>
  <si>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</si>
  <si>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</si>
  <si>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</si>
  <si>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</si>
  <si>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</si>
  <si>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</si>
  <si>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</si>
  <si>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</si>
  <si>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</si>
  <si>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</si>
  <si>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</si>
  <si>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</si>
  <si>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</si>
  <si>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</si>
  <si>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</si>
  <si>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</si>
  <si>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</si>
  <si>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</si>
  <si>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</si>
  <si>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</si>
  <si>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</si>
  <si>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</si>
  <si>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</si>
  <si>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</si>
  <si>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</si>
  <si>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</si>
  <si>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</si>
  <si>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</si>
  <si>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</si>
  <si>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</si>
  <si>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</si>
  <si>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</si>
  <si>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</si>
  <si>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</si>
  <si>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</si>
  <si>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</si>
  <si>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</si>
  <si>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</si>
  <si>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</si>
  <si>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</si>
  <si>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</si>
  <si>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</si>
  <si>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</si>
  <si>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</si>
  <si>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</si>
  <si>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</si>
  <si>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</si>
  <si>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</si>
  <si>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</si>
  <si>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</si>
  <si>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</si>
  <si>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</si>
  <si>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</si>
  <si>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</si>
  <si>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</si>
  <si>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</si>
  <si>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</si>
  <si>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</si>
  <si>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</si>
  <si>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</si>
  <si>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</si>
  <si>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</si>
  <si>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</si>
  <si>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</si>
  <si>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</si>
  <si>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</si>
  <si>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</si>
  <si>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</si>
  <si>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</si>
  <si>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</si>
  <si>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</si>
  <si>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</si>
  <si>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</si>
  <si>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</si>
  <si>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</si>
  <si>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</si>
  <si>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</si>
  <si>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</si>
  <si>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</si>
  <si>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</si>
  <si>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</si>
  <si>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</si>
  <si>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</si>
  <si>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</si>
  <si>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</si>
  <si>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</si>
  <si>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</si>
  <si>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</si>
  <si>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</si>
  <si>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</si>
  <si>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</si>
  <si>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</si>
  <si>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</si>
  <si>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</si>
  <si>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</si>
  <si>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</si>
  <si>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</si>
  <si>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</si>
  <si>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</si>
  <si>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</si>
  <si>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</si>
  <si>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</si>
  <si>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</si>
  <si>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</si>
  <si>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</si>
  <si>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</si>
  <si>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</si>
  <si>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</si>
  <si>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</si>
  <si>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</si>
  <si>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</si>
  <si>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</si>
  <si>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</si>
  <si>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</si>
  <si>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</si>
  <si>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</si>
  <si>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</si>
  <si>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</si>
  <si>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</si>
  <si>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</si>
  <si>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</si>
  <si>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</si>
  <si>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</si>
  <si>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</si>
  <si>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</si>
  <si>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</si>
  <si>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</si>
  <si>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</si>
  <si>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</si>
  <si>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</si>
  <si>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</si>
  <si>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</si>
  <si>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</si>
  <si>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</si>
  <si>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</si>
  <si>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</si>
  <si>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</si>
  <si>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</si>
  <si>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</si>
  <si>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</si>
  <si>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</si>
  <si>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</si>
  <si>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</si>
  <si>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</si>
  <si>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</si>
  <si>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</si>
  <si>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</si>
  <si>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</si>
  <si>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</si>
  <si>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</si>
  <si>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</si>
  <si>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</si>
  <si>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</si>
  <si>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</si>
  <si>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</si>
  <si>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</si>
  <si>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</si>
  <si>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</si>
  <si>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</si>
  <si>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</si>
  <si>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</si>
  <si>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</si>
  <si>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</si>
  <si>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</si>
  <si>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</si>
  <si>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</si>
  <si>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</si>
  <si>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</si>
  <si>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</si>
  <si>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</si>
  <si>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</si>
  <si>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</si>
  <si>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</si>
  <si>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</si>
  <si>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</si>
  <si>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</si>
  <si>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</si>
  <si>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</si>
  <si>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</si>
  <si>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</si>
  <si>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</si>
  <si>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</si>
  <si>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</si>
  <si>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</si>
  <si>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</si>
  <si>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</si>
  <si>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</si>
  <si>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</si>
  <si>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</si>
  <si>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</si>
  <si>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</si>
  <si>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</si>
  <si>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</si>
  <si>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</si>
  <si>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</si>
  <si>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</si>
  <si>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</si>
  <si>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</si>
  <si>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</si>
  <si>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</si>
  <si>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</si>
  <si>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</si>
  <si>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</si>
  <si>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</si>
  <si>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</si>
  <si>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</si>
  <si>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</si>
  <si>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</si>
  <si>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</si>
  <si>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</si>
  <si>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</si>
  <si>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</si>
  <si>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</si>
  <si>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</si>
  <si>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</si>
  <si>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</si>
  <si>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</si>
  <si>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</si>
  <si>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</si>
  <si>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</si>
  <si>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</si>
  <si>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</si>
  <si>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</si>
  <si>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</si>
  <si>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</si>
  <si>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</si>
  <si>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</si>
  <si>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</si>
  <si>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</si>
  <si>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</si>
  <si>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</si>
  <si>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</si>
  <si>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</si>
  <si>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</si>
  <si>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</si>
  <si>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</si>
  <si>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</si>
  <si>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</si>
  <si>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</si>
  <si>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</si>
  <si>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</si>
  <si>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</si>
  <si>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</si>
  <si>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</si>
  <si>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</si>
  <si>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</si>
  <si>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</si>
  <si>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</si>
  <si>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</si>
  <si>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</si>
  <si>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</si>
  <si>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</si>
  <si>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</si>
  <si>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</si>
  <si>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</si>
  <si>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</si>
  <si>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</si>
  <si>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</si>
  <si>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</si>
  <si>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</si>
  <si>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</si>
  <si>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</si>
  <si>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</si>
  <si>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</si>
  <si>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</si>
  <si>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</si>
  <si>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</si>
  <si>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</si>
  <si>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</si>
  <si>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</si>
  <si>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</si>
  <si>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</si>
  <si>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</si>
  <si>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</si>
  <si>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</si>
  <si>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</si>
  <si>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</si>
  <si>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</si>
  <si>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</si>
  <si>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</si>
  <si>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</si>
  <si>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</si>
  <si>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</si>
  <si>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</si>
  <si>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</si>
  <si>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</si>
  <si>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</si>
  <si>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</si>
  <si>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</si>
  <si>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</si>
  <si>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</si>
  <si>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</si>
  <si>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</si>
  <si>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</si>
  <si>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</si>
  <si>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</si>
  <si>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</si>
  <si>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</si>
  <si>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</si>
  <si>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</si>
  <si>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</si>
  <si>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</si>
  <si>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</si>
  <si>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</si>
  <si>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</si>
  <si>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</si>
  <si>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</si>
  <si>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</si>
  <si>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</si>
  <si>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</si>
  <si>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</si>
  <si>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</si>
  <si>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</si>
  <si>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</si>
  <si>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</si>
  <si>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</si>
  <si>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</si>
  <si>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</si>
  <si>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</si>
  <si>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</si>
  <si>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</si>
  <si>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</si>
  <si>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</si>
  <si>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</si>
  <si>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</si>
  <si>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</si>
  <si>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</si>
  <si>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</si>
  <si>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</si>
  <si>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</si>
  <si>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</si>
  <si>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</si>
  <si>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</si>
  <si>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</si>
  <si>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</si>
  <si>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</si>
  <si>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</si>
  <si>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</si>
  <si>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</si>
  <si>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</si>
  <si>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</si>
  <si>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</si>
  <si>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</si>
  <si>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</si>
  <si>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</si>
  <si>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</si>
  <si>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</si>
  <si>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</si>
  <si>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</si>
  <si>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</si>
  <si>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</si>
  <si>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</si>
  <si>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</si>
  <si>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</si>
  <si>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</si>
  <si>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</si>
  <si>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</si>
  <si>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</si>
  <si>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</si>
  <si>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</si>
  <si>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</si>
  <si>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</si>
  <si>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</si>
  <si>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</si>
  <si>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</si>
  <si>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</si>
  <si>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</si>
  <si>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</si>
  <si>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</si>
  <si>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</si>
  <si>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</si>
  <si>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</si>
  <si>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</si>
  <si>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</si>
  <si>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</si>
  <si>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</si>
  <si>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</si>
  <si>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</si>
  <si>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</si>
  <si>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</si>
  <si>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</si>
  <si>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</si>
  <si>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</si>
  <si>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</si>
  <si>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</si>
  <si>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</si>
  <si>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</si>
  <si>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</si>
  <si>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</si>
  <si>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</si>
  <si>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</si>
  <si>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</si>
  <si>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</si>
  <si>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</si>
  <si>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</si>
  <si>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</si>
  <si>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</si>
  <si>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</si>
  <si>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</si>
  <si>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</si>
  <si>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</si>
  <si>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</si>
  <si>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</si>
  <si>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</si>
  <si>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</si>
  <si>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</si>
  <si>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</si>
  <si>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</si>
  <si>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</si>
  <si>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</si>
  <si>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</si>
  <si>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</si>
  <si>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</si>
  <si>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</si>
  <si>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</si>
  <si>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</si>
  <si>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</si>
  <si>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</si>
  <si>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</si>
  <si>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</si>
  <si>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</si>
  <si>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</si>
  <si>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</si>
  <si>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</si>
  <si>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</si>
  <si>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</si>
  <si>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</si>
  <si>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</si>
  <si>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</si>
  <si>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</si>
  <si>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</si>
  <si>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</si>
  <si>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</si>
  <si>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</si>
  <si>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</si>
  <si>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</si>
  <si>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</si>
  <si>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</si>
  <si>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</si>
  <si>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</si>
  <si>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</si>
  <si>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</si>
  <si>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</si>
  <si>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</si>
  <si>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</si>
  <si>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</si>
  <si>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</si>
  <si>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</si>
  <si>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</si>
  <si>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</si>
  <si>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</si>
  <si>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</si>
  <si>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</si>
  <si>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</si>
  <si>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</si>
  <si>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</si>
  <si>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</si>
  <si>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</si>
  <si>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</si>
  <si>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</si>
  <si>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</si>
  <si>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</si>
  <si>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</si>
  <si>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</si>
  <si>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</si>
  <si>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</si>
  <si>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</si>
  <si>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</si>
  <si>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</si>
  <si>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</si>
  <si>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</si>
  <si>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</si>
  <si>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</si>
  <si>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</si>
  <si>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</si>
  <si>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</si>
  <si>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</si>
  <si>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</si>
  <si>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</si>
  <si>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</si>
  <si>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</si>
  <si>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</si>
  <si>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</si>
  <si>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</si>
  <si>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</si>
  <si>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</si>
  <si>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</si>
  <si>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</si>
  <si>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</si>
  <si>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</si>
  <si>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</si>
  <si>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</si>
  <si>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</si>
  <si>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</si>
  <si>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</si>
  <si>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</si>
  <si>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</si>
  <si>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</si>
  <si>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</si>
  <si>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</si>
  <si>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</si>
  <si>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</si>
  <si>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</si>
  <si>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</si>
  <si>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</si>
  <si>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</si>
  <si>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</si>
  <si>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</si>
  <si>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</si>
  <si>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</si>
  <si>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</si>
  <si>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</si>
  <si>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>C</t>
  </si>
  <si>
    <t xml:space="preserve">Fachada S 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</si>
</sst>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7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9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9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9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9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9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22" workbookViewId="0">
      <selection activeCell="E47" sqref="E47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7.77</v>
      </c>
      <c r="D8" s="6">
        <v>0.92</v>
      </c>
      <c r="E8" s="7">
        <f t="shared" ref="E8:E14" si="0">C8*D8</f>
        <v>7.1483999999999996</v>
      </c>
    </row>
    <row r="9" spans="1:6">
      <c r="B9" s="6" t="s">
        <v>513</v>
      </c>
      <c r="C9" s="6">
        <v>8.6999999999999993</v>
      </c>
      <c r="D9" s="6">
        <v>1.27</v>
      </c>
      <c r="E9" s="7">
        <f t="shared" si="0"/>
        <v>11.048999999999999</v>
      </c>
    </row>
    <row r="10" spans="1:6">
      <c r="B10" s="6" t="s">
        <v>514</v>
      </c>
      <c r="C10" s="6">
        <v>2.04</v>
      </c>
      <c r="D10" s="6">
        <v>1.79</v>
      </c>
      <c r="E10" s="7">
        <f t="shared" si="0"/>
        <v>3.6516000000000002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21.848999999999997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4.0999999999999996</v>
      </c>
      <c r="D33" s="6">
        <v>2.5</v>
      </c>
      <c r="E33" s="7">
        <f>C33*D33</f>
        <v>10.25</v>
      </c>
    </row>
    <row r="34" spans="2:5">
      <c r="B34" s="6" t="s">
        <v>516</v>
      </c>
      <c r="C34" s="6">
        <v>3.3</v>
      </c>
      <c r="D34" s="6">
        <v>2.5</v>
      </c>
      <c r="E34" s="7">
        <f>C34*D34</f>
        <v>8.25</v>
      </c>
    </row>
    <row r="35" spans="2:5">
      <c r="B35" s="275" t="s">
        <v>532</v>
      </c>
      <c r="C35" s="6">
        <v>0.65</v>
      </c>
      <c r="D35" s="6">
        <v>2.5</v>
      </c>
      <c r="E35" s="7">
        <f>C35*D35</f>
        <v>1.625</v>
      </c>
    </row>
    <row r="36" spans="2:5">
      <c r="D36" s="8" t="s">
        <v>7</v>
      </c>
      <c r="E36" s="9">
        <f>SUM(E33:E35)</f>
        <v>20.125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7.69</v>
      </c>
      <c r="D40" s="6">
        <v>0.85</v>
      </c>
      <c r="E40" s="7">
        <f t="shared" ref="E40:E48" si="1">C40*D40</f>
        <v>6.5365000000000002</v>
      </c>
    </row>
    <row r="41" spans="2:5">
      <c r="B41" s="8" t="s">
        <v>511</v>
      </c>
      <c r="C41" s="274"/>
      <c r="D41" s="274"/>
      <c r="E41" s="7">
        <f t="shared" si="1"/>
        <v>0</v>
      </c>
    </row>
    <row r="42" spans="2:5">
      <c r="B42" s="8" t="s">
        <v>21</v>
      </c>
      <c r="C42" s="6">
        <v>7.69</v>
      </c>
      <c r="D42" s="6">
        <v>0.55000000000000004</v>
      </c>
      <c r="E42" s="7">
        <f t="shared" si="1"/>
        <v>4.2295000000000007</v>
      </c>
    </row>
    <row r="43" spans="2:5">
      <c r="B43" s="8" t="s">
        <v>22</v>
      </c>
      <c r="C43" s="274"/>
      <c r="D43" s="274"/>
      <c r="E43" s="7">
        <f t="shared" si="1"/>
        <v>0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3.14</v>
      </c>
      <c r="D45" s="6">
        <v>0.25</v>
      </c>
      <c r="E45" s="7">
        <f t="shared" si="1"/>
        <v>0.78500000000000003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8.24</v>
      </c>
      <c r="D47" s="6">
        <v>0.2</v>
      </c>
      <c r="E47" s="7">
        <f t="shared" si="1"/>
        <v>1.6480000000000001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13.199000000000002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55.173000000000002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H36" sqref="H36"/>
    </sheetView>
  </sheetViews>
  <sheetFormatPr defaultRowHeight="12.75"/>
  <cols>
    <col min="6" max="8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528</v>
      </c>
      <c r="G8" t="s">
        <v>529</v>
      </c>
      <c r="H8" t="s">
        <v>530</v>
      </c>
    </row>
    <row r="9" spans="1:15" ht="14.25">
      <c r="A9" t="s">
        <v>252</v>
      </c>
      <c r="F9" s="6">
        <v>7.77</v>
      </c>
      <c r="G9" s="6">
        <v>8.6999999999999993</v>
      </c>
      <c r="H9" s="6">
        <v>2.04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v>0.92</v>
      </c>
      <c r="G13" s="6">
        <v>1.27</v>
      </c>
      <c r="H13" s="6">
        <v>1.79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2.8593600000000001</v>
      </c>
      <c r="G21" s="7">
        <f t="shared" ref="G21:M21" si="0">G9*G13*G17</f>
        <v>4.4196</v>
      </c>
      <c r="H21" s="7">
        <f t="shared" si="0"/>
        <v>1.4606400000000002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37.743552000000001</v>
      </c>
      <c r="G33" s="9">
        <f t="shared" ref="G33:M33" si="1">G21*G25*G29</f>
        <v>83.088480000000004</v>
      </c>
      <c r="H33" s="9">
        <f t="shared" si="1"/>
        <v>23.370240000000003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144.20227199999999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19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5">
      <c r="A7" t="s">
        <v>120</v>
      </c>
      <c r="F7" s="155" t="s">
        <v>522</v>
      </c>
      <c r="G7" s="155" t="s">
        <v>523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5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0.56999999999999995</v>
      </c>
      <c r="H17" s="6">
        <v>0.56999999999999995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9.7732655999999987E-2</v>
      </c>
      <c r="G29" s="7">
        <f t="shared" ref="G29:M29" si="0">G9*G13*G17*G21*G25</f>
        <v>7.9634015999999988E-2</v>
      </c>
      <c r="H29" s="7">
        <f t="shared" si="0"/>
        <v>4.3436736000000004E-2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32.251776479999997</v>
      </c>
      <c r="G37" s="9">
        <f t="shared" ref="G37:M37" si="1">G29*G33</f>
        <v>26.279225279999995</v>
      </c>
      <c r="H37" s="9">
        <f t="shared" si="1"/>
        <v>20.415265920000003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78.946267680000005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33.270000000000003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78.946267680000005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144.20227199999999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612.80677968000009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43" workbookViewId="0">
      <selection activeCell="H56" sqref="H56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612.80677968000009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272.78519630400001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2.2464810700250384</v>
      </c>
      <c r="I13" s="17"/>
      <c r="K13" s="173" t="s">
        <v>290</v>
      </c>
      <c r="L13" s="172" t="s">
        <v>164</v>
      </c>
      <c r="M13" s="170">
        <f>(1-H13^L11)/(1-H13^(L11+1))</f>
        <v>0.43676778425268098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0.43676778425268098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0.56323221574731908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612.80677968000009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345.15252034414561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345.15252034414561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33.270000000000003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10.37428675515917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32.41964610987241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57.418657950105199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35.545536519386836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23" sqref="C23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81.400804959784494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10.37428675515917</v>
      </c>
      <c r="C7" s="185"/>
      <c r="D7" s="185"/>
    </row>
    <row r="8" spans="1:6">
      <c r="A8" s="190" t="s">
        <v>460</v>
      </c>
      <c r="B8" s="263">
        <f>AQS!C28</f>
        <v>35.545536519386836</v>
      </c>
      <c r="C8" s="185"/>
      <c r="D8" s="185"/>
    </row>
    <row r="9" spans="1:6">
      <c r="A9" s="190" t="s">
        <v>461</v>
      </c>
      <c r="B9" s="263">
        <f>AQS!C26</f>
        <v>57.418657950105199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7.3989126995093351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5.6212924301172231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E23">
        <f>E17/E19</f>
        <v>1.316229815739197</v>
      </c>
      <c r="F23" s="17" t="s">
        <v>531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2" t="s">
        <v>475</v>
      </c>
      <c r="B10" s="292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8" t="s">
        <v>477</v>
      </c>
      <c r="B14" s="288"/>
      <c r="C14" s="288"/>
      <c r="D14" s="288"/>
      <c r="E14" s="288"/>
    </row>
    <row r="15" spans="1:8">
      <c r="A15" s="100"/>
    </row>
    <row r="16" spans="1:8">
      <c r="A16" s="288" t="s">
        <v>478</v>
      </c>
      <c r="B16" s="288"/>
      <c r="C16" s="288"/>
      <c r="D16" s="288"/>
      <c r="E16" s="288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8:H8"/>
    <mergeCell ref="A3:H3"/>
    <mergeCell ref="A4:H4"/>
    <mergeCell ref="A5:H5"/>
    <mergeCell ref="A6:H6"/>
    <mergeCell ref="A7:H7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2"/>
      <c r="E13" s="336" t="s">
        <v>491</v>
      </c>
      <c r="F13" s="336"/>
      <c r="G13" s="336"/>
      <c r="H13" s="336" t="s">
        <v>492</v>
      </c>
      <c r="I13" s="336"/>
      <c r="J13" s="282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7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8"/>
      <c r="B18" s="330" t="s">
        <v>482</v>
      </c>
      <c r="C18" s="330" t="s">
        <v>333</v>
      </c>
      <c r="D18" s="333" t="s">
        <v>483</v>
      </c>
      <c r="E18" s="333" t="s">
        <v>483</v>
      </c>
      <c r="F18" s="333" t="s">
        <v>483</v>
      </c>
      <c r="G18" s="333" t="s">
        <v>483</v>
      </c>
      <c r="H18" s="333" t="s">
        <v>483</v>
      </c>
      <c r="I18" s="333" t="s">
        <v>483</v>
      </c>
      <c r="J18" s="333" t="s">
        <v>484</v>
      </c>
      <c r="K18" s="333" t="s">
        <v>484</v>
      </c>
    </row>
    <row r="19" spans="1:11">
      <c r="A19" s="329"/>
      <c r="B19" s="331"/>
      <c r="C19" s="332"/>
      <c r="D19" s="334"/>
      <c r="E19" s="334"/>
      <c r="F19" s="334"/>
      <c r="G19" s="334"/>
      <c r="H19" s="334"/>
      <c r="I19" s="334"/>
      <c r="J19" s="334"/>
      <c r="K19" s="334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3.5" thickBot="1"/>
    <row r="12" spans="1:10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spans="1:10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79"/>
      <c r="F20" s="380"/>
      <c r="G20" s="369"/>
      <c r="H20" s="369"/>
      <c r="I20" s="369"/>
      <c r="J20" s="370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79" t="s">
        <v>349</v>
      </c>
      <c r="F23" s="380"/>
      <c r="G23" s="369"/>
      <c r="H23" s="369"/>
      <c r="I23" s="369"/>
      <c r="J23" s="370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4" t="s">
        <v>358</v>
      </c>
      <c r="F31" s="375"/>
      <c r="G31" s="369"/>
      <c r="H31" s="369"/>
      <c r="I31" s="369"/>
      <c r="J31" s="370"/>
    </row>
    <row r="32" spans="1:10">
      <c r="A32" s="214" t="s">
        <v>359</v>
      </c>
      <c r="B32" s="204"/>
      <c r="C32" s="215"/>
      <c r="D32" s="202"/>
      <c r="E32" s="374" t="s">
        <v>360</v>
      </c>
      <c r="F32" s="375"/>
      <c r="G32" s="369"/>
      <c r="H32" s="369"/>
      <c r="I32" s="369"/>
      <c r="J32" s="370"/>
    </row>
    <row r="33" spans="1:10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4" t="s">
        <v>367</v>
      </c>
      <c r="F37" s="375"/>
      <c r="G37" s="369"/>
      <c r="H37" s="369"/>
      <c r="I37" s="369"/>
      <c r="J37" s="370"/>
    </row>
    <row r="38" spans="1:10">
      <c r="A38" s="219" t="s">
        <v>348</v>
      </c>
      <c r="B38" s="35"/>
      <c r="C38" s="232"/>
      <c r="E38" s="374" t="s">
        <v>368</v>
      </c>
      <c r="F38" s="375"/>
      <c r="G38" s="369"/>
      <c r="H38" s="369"/>
      <c r="I38" s="369"/>
      <c r="J38" s="370"/>
    </row>
    <row r="39" spans="1:10" ht="13.5" thickBot="1">
      <c r="A39" s="233"/>
      <c r="B39" s="40"/>
      <c r="C39" s="42"/>
      <c r="E39" s="374" t="s">
        <v>369</v>
      </c>
      <c r="F39" s="375"/>
      <c r="G39" s="369"/>
      <c r="H39" s="369"/>
      <c r="I39" s="369"/>
      <c r="J39" s="370"/>
    </row>
    <row r="40" spans="1:10" ht="13.5" thickBot="1">
      <c r="A40" s="202"/>
      <c r="E40" s="374" t="s">
        <v>370</v>
      </c>
      <c r="F40" s="375"/>
      <c r="G40" s="369"/>
      <c r="H40" s="369"/>
      <c r="I40" s="369"/>
      <c r="J40" s="370"/>
    </row>
    <row r="41" spans="1:10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3" t="s">
        <v>373</v>
      </c>
      <c r="C42" s="364"/>
      <c r="E42" s="365" t="s">
        <v>374</v>
      </c>
      <c r="F42" s="366"/>
      <c r="G42" s="369"/>
      <c r="H42" s="369"/>
      <c r="I42" s="369"/>
      <c r="J42" s="370"/>
    </row>
    <row r="43" spans="1:10" ht="13.5" thickBot="1">
      <c r="A43" s="235"/>
      <c r="B43" s="371"/>
      <c r="C43" s="372"/>
      <c r="E43" s="367"/>
      <c r="F43" s="368"/>
      <c r="G43" s="40"/>
      <c r="H43" s="40"/>
      <c r="I43" s="40"/>
      <c r="J43" s="42"/>
    </row>
    <row r="44" spans="1:10" ht="13.5" thickBot="1"/>
    <row r="45" spans="1:10">
      <c r="A45" s="344" t="s">
        <v>375</v>
      </c>
      <c r="B45" s="358" t="s">
        <v>498</v>
      </c>
      <c r="C45" s="359"/>
      <c r="D45" s="359"/>
      <c r="E45" s="359"/>
      <c r="F45" s="359"/>
      <c r="G45" s="359"/>
      <c r="H45" s="359"/>
      <c r="I45" s="359"/>
      <c r="J45" s="360"/>
    </row>
    <row r="46" spans="1:10">
      <c r="A46" s="356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57"/>
      <c r="B47" s="355"/>
      <c r="C47" s="340"/>
      <c r="D47" s="340"/>
      <c r="E47" s="340"/>
      <c r="F47" s="340"/>
      <c r="G47" s="340"/>
      <c r="H47" s="340"/>
      <c r="I47" s="340"/>
      <c r="J47" s="373"/>
    </row>
    <row r="48" spans="1:10">
      <c r="A48" s="361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>
      <c r="A49" s="362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I46:I47"/>
    <mergeCell ref="B42:C42"/>
    <mergeCell ref="E42:F43"/>
    <mergeCell ref="G42:H42"/>
    <mergeCell ref="I42:J42"/>
    <mergeCell ref="B43:C43"/>
    <mergeCell ref="J46:J47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10">
      <c r="A11" s="288" t="s">
        <v>389</v>
      </c>
      <c r="B11" s="288"/>
    </row>
    <row r="12" spans="1:10">
      <c r="A12" s="288" t="s">
        <v>390</v>
      </c>
      <c r="B12" s="288"/>
    </row>
    <row r="13" spans="1:10">
      <c r="A13" s="288" t="s">
        <v>391</v>
      </c>
      <c r="B13" s="288"/>
    </row>
    <row r="15" spans="1:10">
      <c r="A15" t="s">
        <v>392</v>
      </c>
    </row>
    <row r="16" spans="1:10">
      <c r="A16" s="248"/>
      <c r="B16" s="249"/>
      <c r="C16" s="288" t="s">
        <v>393</v>
      </c>
      <c r="D16" s="288"/>
      <c r="E16" s="147"/>
      <c r="F16" s="203" t="s">
        <v>503</v>
      </c>
    </row>
    <row r="17" spans="1:9">
      <c r="A17" s="248"/>
      <c r="B17" s="250"/>
      <c r="C17" s="288" t="s">
        <v>394</v>
      </c>
      <c r="D17" s="288"/>
      <c r="E17" s="251"/>
      <c r="F17" s="203" t="s">
        <v>503</v>
      </c>
    </row>
    <row r="18" spans="1:9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9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9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9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1:9">
      <c r="B22" s="252"/>
      <c r="C22" s="288" t="s">
        <v>400</v>
      </c>
      <c r="D22" s="288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7:D17"/>
    <mergeCell ref="C18:D18"/>
    <mergeCell ref="A7:I7"/>
    <mergeCell ref="A8:I8"/>
    <mergeCell ref="A11:B11"/>
    <mergeCell ref="A12:B12"/>
    <mergeCell ref="C16:D16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D10" sqref="D10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517</v>
      </c>
      <c r="C8" s="6">
        <v>8.51</v>
      </c>
      <c r="D8" s="6">
        <v>1.03</v>
      </c>
      <c r="E8" s="6">
        <v>0.7</v>
      </c>
      <c r="F8" s="22">
        <f>C8*D8*E8</f>
        <v>6.1357099999999996</v>
      </c>
    </row>
    <row r="9" spans="1:7">
      <c r="B9" s="6" t="s">
        <v>518</v>
      </c>
      <c r="C9" s="6">
        <v>14.77</v>
      </c>
      <c r="D9" s="6">
        <v>1.58</v>
      </c>
      <c r="E9" s="6">
        <v>0.6</v>
      </c>
      <c r="F9" s="22">
        <f t="shared" ref="F9:F14" si="0">C9*D9*E9</f>
        <v>14.00196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20.13767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20.13767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0.54</v>
      </c>
      <c r="D9" s="6">
        <v>2</v>
      </c>
      <c r="E9" s="7">
        <f t="shared" ref="E9:E21" si="0">C9*D9</f>
        <v>1.08</v>
      </c>
    </row>
    <row r="10" spans="1:6">
      <c r="B10" s="6" t="s">
        <v>520</v>
      </c>
      <c r="C10" s="6">
        <v>0.44</v>
      </c>
      <c r="D10" s="6">
        <v>2</v>
      </c>
      <c r="E10" s="7">
        <f t="shared" si="0"/>
        <v>0.88</v>
      </c>
    </row>
    <row r="11" spans="1:6">
      <c r="B11" s="6" t="s">
        <v>521</v>
      </c>
      <c r="C11" s="6">
        <v>0.4</v>
      </c>
      <c r="D11" s="6">
        <v>2</v>
      </c>
      <c r="E11" s="7">
        <f t="shared" si="0"/>
        <v>0.8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33.270000000000003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86.169300000000007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5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86.169300000000007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21.973171500000003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25" workbookViewId="0">
      <selection activeCell="D47" sqref="D47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11" ht="13.5" thickBot="1">
      <c r="A4" s="69"/>
      <c r="B4" s="293" t="s">
        <v>119</v>
      </c>
      <c r="C4" s="293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522</v>
      </c>
      <c r="C9" s="89" t="s">
        <v>525</v>
      </c>
      <c r="D9" s="90">
        <v>0.54</v>
      </c>
      <c r="E9" s="91">
        <v>0.33</v>
      </c>
      <c r="F9" s="91">
        <v>0.7</v>
      </c>
      <c r="G9" s="91">
        <f>0.8*0.9</f>
        <v>0.72000000000000008</v>
      </c>
      <c r="H9" s="91">
        <v>0.56999999999999995</v>
      </c>
      <c r="I9" s="89">
        <v>0.9</v>
      </c>
      <c r="J9" s="92">
        <f>D9*E9*F9*G9*H9*I9</f>
        <v>4.6073966399999999E-2</v>
      </c>
    </row>
    <row r="10" spans="1:11">
      <c r="B10" s="93" t="s">
        <v>523</v>
      </c>
      <c r="C10" s="94" t="s">
        <v>525</v>
      </c>
      <c r="D10" s="95">
        <v>0.44</v>
      </c>
      <c r="E10" s="6">
        <v>0.33</v>
      </c>
      <c r="F10" s="91">
        <v>0.7</v>
      </c>
      <c r="G10" s="91">
        <f>0.8*0.9</f>
        <v>0.72000000000000008</v>
      </c>
      <c r="H10" s="91">
        <v>0.56999999999999995</v>
      </c>
      <c r="I10" s="89">
        <v>0.9</v>
      </c>
      <c r="J10" s="92">
        <f t="shared" ref="J10:J18" si="0">D10*E10*F10*G10*H10*I10</f>
        <v>3.7541750399999997E-2</v>
      </c>
    </row>
    <row r="11" spans="1:11">
      <c r="B11" s="93" t="s">
        <v>524</v>
      </c>
      <c r="C11" s="94" t="s">
        <v>525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0.56999999999999995</v>
      </c>
      <c r="I11" s="89">
        <v>0.9</v>
      </c>
      <c r="J11" s="92">
        <f t="shared" si="0"/>
        <v>5.2124083199999997E-2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8" t="s">
        <v>144</v>
      </c>
      <c r="D20" s="288"/>
      <c r="E20" s="288"/>
      <c r="F20" s="288"/>
      <c r="G20" s="288"/>
      <c r="H20" s="288"/>
      <c r="J20" s="9">
        <f>SUM(J9:J18)</f>
        <v>0.13573979999999999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8" t="s">
        <v>145</v>
      </c>
      <c r="D22" s="288"/>
      <c r="E22" s="288"/>
      <c r="F22" s="288"/>
      <c r="G22" s="288"/>
    </row>
    <row r="23" spans="2:10" ht="13.5">
      <c r="C23" t="s">
        <v>146</v>
      </c>
      <c r="D23" s="6" t="s">
        <v>526</v>
      </c>
      <c r="E23" s="289" t="s">
        <v>147</v>
      </c>
      <c r="F23" s="290"/>
      <c r="G23" s="290"/>
      <c r="H23" s="290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8" t="s">
        <v>150</v>
      </c>
      <c r="D27" s="288"/>
      <c r="E27" s="288"/>
      <c r="F27" s="288"/>
      <c r="G27" s="288"/>
      <c r="J27" s="9">
        <f>J20*J23*J25</f>
        <v>83.56142088</v>
      </c>
    </row>
    <row r="29" spans="2:10" ht="13.5" thickBot="1">
      <c r="B29" s="291" t="s">
        <v>151</v>
      </c>
      <c r="C29" s="291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1" t="s">
        <v>156</v>
      </c>
      <c r="D35" s="282"/>
      <c r="E35" s="282"/>
      <c r="F35" s="35"/>
      <c r="G35" s="35"/>
      <c r="H35" s="9">
        <f>FCIV.1d!G5</f>
        <v>33.270000000000003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1" t="s">
        <v>157</v>
      </c>
      <c r="D39" s="282"/>
      <c r="E39" s="282"/>
      <c r="F39" s="35"/>
      <c r="G39" s="35"/>
      <c r="H39" s="9">
        <f>H31*H33*H35*H37</f>
        <v>546.16031999999996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629.72174087999997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5"/>
      <c r="D45" s="287" t="s">
        <v>165</v>
      </c>
      <c r="E45" s="287"/>
      <c r="F45" s="287"/>
      <c r="G45" s="287"/>
      <c r="H45" s="287"/>
      <c r="I45" s="7">
        <f>FCIV.2!I22</f>
        <v>3337.4625524400003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0.99926321512834893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0.18868278849139863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0.99926321512834893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1" t="s">
        <v>162</v>
      </c>
      <c r="C51" s="282"/>
      <c r="D51" s="282"/>
      <c r="E51" s="282"/>
      <c r="F51" s="282"/>
      <c r="G51" s="35"/>
      <c r="H51" s="35"/>
      <c r="I51" s="9">
        <f>I44</f>
        <v>629.72174087999997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629.25777142796983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5:E35"/>
    <mergeCell ref="C39:E39"/>
    <mergeCell ref="C22:G22"/>
    <mergeCell ref="E23:H23"/>
    <mergeCell ref="C27:G27"/>
    <mergeCell ref="B29:C29"/>
    <mergeCell ref="C33:F33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28" workbookViewId="0">
      <selection activeCell="I17" sqref="I17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2"/>
      <c r="D10" s="35"/>
      <c r="E10" s="35"/>
      <c r="F10" s="35"/>
      <c r="G10" s="35"/>
      <c r="H10" s="35"/>
      <c r="I10" s="6">
        <f>SUM(FCIV.1a!C8:C10)</f>
        <v>18.509999999999998</v>
      </c>
      <c r="J10" s="37"/>
    </row>
    <row r="11" spans="1:11">
      <c r="B11" s="294" t="s">
        <v>180</v>
      </c>
      <c r="C11" s="282"/>
      <c r="D11" s="282"/>
      <c r="E11" s="35"/>
      <c r="F11" s="35"/>
      <c r="G11" s="35"/>
      <c r="H11" s="35"/>
      <c r="I11" s="6"/>
      <c r="J11" s="37"/>
    </row>
    <row r="12" spans="1:11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2"/>
      <c r="D13" s="282"/>
      <c r="E13" s="35"/>
      <c r="F13" s="35"/>
      <c r="G13" s="35"/>
      <c r="H13" s="35"/>
      <c r="I13" s="6">
        <f>SUM(FCIV.1c!C9:C21)</f>
        <v>1.38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2"/>
      <c r="D17" s="35"/>
      <c r="E17" s="35"/>
      <c r="F17" s="35"/>
      <c r="G17" s="35"/>
      <c r="H17" s="35"/>
      <c r="I17" s="6">
        <f>(FCIV.1b!C8*FCIV.1b!E8)+(FCIV.1b!C9*FCIV.1b!E9)</f>
        <v>14.818999999999999</v>
      </c>
      <c r="J17" s="37"/>
    </row>
    <row r="18" spans="2:11">
      <c r="B18" s="294" t="s">
        <v>527</v>
      </c>
      <c r="C18" s="282"/>
      <c r="D18" s="282"/>
      <c r="E18" s="35"/>
      <c r="F18" s="35"/>
      <c r="G18" s="35"/>
      <c r="H18" s="35"/>
      <c r="I18" s="6"/>
      <c r="J18" s="37"/>
    </row>
    <row r="19" spans="2:11">
      <c r="B19" s="294" t="s">
        <v>186</v>
      </c>
      <c r="C19" s="282"/>
      <c r="D19" s="282"/>
      <c r="E19" s="35"/>
      <c r="F19" s="35"/>
      <c r="G19" s="35"/>
      <c r="H19" s="35"/>
      <c r="I19" s="6"/>
      <c r="J19" s="37"/>
    </row>
    <row r="20" spans="2:11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2"/>
      <c r="D24" s="35"/>
      <c r="E24" s="35"/>
      <c r="F24" s="35"/>
      <c r="G24" s="35"/>
      <c r="H24" s="35"/>
      <c r="I24" s="9">
        <f>FCIV.1d!G9</f>
        <v>86.169300000000007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0.40280006916616468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59.405000000000001</v>
      </c>
    </row>
    <row r="34" spans="2:10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54.406007557215851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60.904260347238733</v>
      </c>
    </row>
    <row r="37" spans="2:10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1:11">
      <c r="B6" s="313"/>
      <c r="C6" s="314"/>
      <c r="D6" s="314"/>
      <c r="E6" s="314"/>
      <c r="F6" s="314"/>
      <c r="G6" s="315"/>
      <c r="H6" s="316"/>
      <c r="I6" s="317"/>
      <c r="J6" s="318"/>
    </row>
    <row r="7" spans="1:11">
      <c r="B7" s="294" t="s">
        <v>206</v>
      </c>
      <c r="C7" s="282"/>
      <c r="D7" s="282"/>
      <c r="E7" s="282"/>
      <c r="F7" s="282"/>
      <c r="G7" s="307"/>
      <c r="H7" s="310">
        <f>FCIV.1a!E52</f>
        <v>55.173000000000002</v>
      </c>
      <c r="I7" s="280"/>
      <c r="J7" s="309"/>
    </row>
    <row r="8" spans="1:11">
      <c r="B8" s="294"/>
      <c r="C8" s="282"/>
      <c r="D8" s="282"/>
      <c r="E8" s="282"/>
      <c r="F8" s="282"/>
      <c r="G8" s="307"/>
      <c r="H8" s="308"/>
      <c r="I8" s="280"/>
      <c r="J8" s="309"/>
    </row>
    <row r="9" spans="1:11">
      <c r="B9" s="294" t="s">
        <v>207</v>
      </c>
      <c r="C9" s="282"/>
      <c r="D9" s="282"/>
      <c r="E9" s="282"/>
      <c r="F9" s="282"/>
      <c r="G9" s="307"/>
      <c r="H9" s="310">
        <f>FCIV.1b!F49</f>
        <v>20.13767</v>
      </c>
      <c r="I9" s="280"/>
      <c r="J9" s="309"/>
    </row>
    <row r="10" spans="1:11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1:11">
      <c r="B11" s="294" t="s">
        <v>208</v>
      </c>
      <c r="C11" s="282"/>
      <c r="D11" s="282"/>
      <c r="E11" s="282"/>
      <c r="F11" s="282"/>
      <c r="G11" s="307"/>
      <c r="H11" s="310">
        <f>FCIV.1c!E22</f>
        <v>2.76</v>
      </c>
      <c r="I11" s="280"/>
      <c r="J11" s="309"/>
    </row>
    <row r="12" spans="1:11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1:11">
      <c r="B13" s="294" t="s">
        <v>209</v>
      </c>
      <c r="C13" s="282"/>
      <c r="D13" s="282"/>
      <c r="E13" s="282"/>
      <c r="F13" s="282"/>
      <c r="G13" s="307"/>
      <c r="H13" s="310">
        <f>FCIV.1d!G60</f>
        <v>21.973171500000003</v>
      </c>
      <c r="I13" s="311"/>
      <c r="J13" s="312"/>
    </row>
    <row r="14" spans="1:11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1:11" ht="13.5" thickBot="1">
      <c r="I15" s="306" t="s">
        <v>67</v>
      </c>
      <c r="J15" s="304"/>
    </row>
    <row r="16" spans="1:11" ht="13.5" thickBot="1">
      <c r="B16" t="s">
        <v>210</v>
      </c>
      <c r="I16" s="301">
        <f>SUM(H7,H9,H11,H13)</f>
        <v>100.04384150000001</v>
      </c>
      <c r="J16" s="302"/>
    </row>
    <row r="17" spans="2:10" ht="13.5" thickBot="1">
      <c r="I17" s="298" t="s">
        <v>64</v>
      </c>
      <c r="J17" s="298"/>
    </row>
    <row r="18" spans="2:10" ht="13.5" thickBot="1">
      <c r="B18" t="s">
        <v>211</v>
      </c>
      <c r="I18" s="301">
        <f>FCIV.1f!I30</f>
        <v>1390</v>
      </c>
      <c r="J18" s="302"/>
    </row>
    <row r="19" spans="2:10" ht="13.5" thickBot="1">
      <c r="I19" s="298" t="s">
        <v>64</v>
      </c>
      <c r="J19" s="298"/>
    </row>
    <row r="20" spans="2:10" ht="13.5" thickBot="1">
      <c r="I20" s="299">
        <v>2.4E-2</v>
      </c>
      <c r="J20" s="300"/>
    </row>
    <row r="21" spans="2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I16*I18*I20+FCIV.1d!G50</f>
        <v>3337.4625524400003</v>
      </c>
      <c r="J22" s="302"/>
    </row>
    <row r="23" spans="2:10" ht="13.5" thickBot="1">
      <c r="I23" s="297" t="s">
        <v>213</v>
      </c>
      <c r="J23" s="298"/>
    </row>
    <row r="24" spans="2:10" ht="13.5" thickBot="1">
      <c r="B24" t="s">
        <v>214</v>
      </c>
      <c r="I24" s="301">
        <f>FCIV.1e!I53</f>
        <v>629.25777142796983</v>
      </c>
      <c r="J24" s="302"/>
    </row>
    <row r="25" spans="2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2708.2047810120303</v>
      </c>
      <c r="J26" s="302"/>
    </row>
    <row r="27" spans="2:10" ht="13.5" thickBot="1">
      <c r="I27" s="298" t="s">
        <v>100</v>
      </c>
      <c r="J27" s="298"/>
    </row>
    <row r="28" spans="2:10" ht="13.5" thickBot="1">
      <c r="B28" t="s">
        <v>216</v>
      </c>
      <c r="I28" s="301">
        <f>FCIV.1d!G5</f>
        <v>33.270000000000003</v>
      </c>
      <c r="J28" s="302"/>
    </row>
    <row r="29" spans="2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81.400804959784494</v>
      </c>
      <c r="J30" s="300"/>
    </row>
    <row r="31" spans="2:10" ht="13.5" thickBot="1">
      <c r="I31" s="298" t="s">
        <v>300</v>
      </c>
      <c r="J31" s="298"/>
    </row>
    <row r="32" spans="2:10" ht="13.5" thickBot="1">
      <c r="B32" t="s">
        <v>218</v>
      </c>
      <c r="I32" s="301">
        <f>FCIV.1f!I41</f>
        <v>59.405000000000001</v>
      </c>
      <c r="J32" s="302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1.3702685794088796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21.848999999999997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2.76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21.973171500000003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46.582171500000001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46.582171500000001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272.78519630400001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0.54</v>
      </c>
      <c r="D18" s="6">
        <v>2</v>
      </c>
      <c r="E18" s="22">
        <f t="shared" ref="E18:E29" si="0">C18*D18</f>
        <v>1.08</v>
      </c>
    </row>
    <row r="19" spans="2:5">
      <c r="B19" s="6" t="s">
        <v>520</v>
      </c>
      <c r="C19" s="6">
        <v>0.44</v>
      </c>
      <c r="D19" s="6">
        <v>2</v>
      </c>
      <c r="E19" s="22">
        <f t="shared" si="0"/>
        <v>0.88</v>
      </c>
    </row>
    <row r="20" spans="2:5">
      <c r="B20" s="6" t="s">
        <v>521</v>
      </c>
      <c r="C20" s="6">
        <v>0.4</v>
      </c>
      <c r="D20" s="6">
        <v>2</v>
      </c>
      <c r="E20" s="22">
        <f t="shared" si="0"/>
        <v>0.8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pc3</cp:lastModifiedBy>
  <dcterms:created xsi:type="dcterms:W3CDTF">2006-10-22T16:09:09Z</dcterms:created>
  <dcterms:modified xsi:type="dcterms:W3CDTF">2011-05-31T15:37:55Z</dcterms:modified>
</cp:coreProperties>
</file>